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1536\Documents\指導委員會\簽約用各類文件\"/>
    </mc:Choice>
  </mc:AlternateContent>
  <bookViews>
    <workbookView xWindow="0" yWindow="0" windowWidth="19200" windowHeight="6990" tabRatio="836"/>
  </bookViews>
  <sheets>
    <sheet name="格式B(3期)" sheetId="9" r:id="rId1"/>
    <sheet name="格式C(4期)" sheetId="10" r:id="rId2"/>
    <sheet name="格式D(5期)" sheetId="11" r:id="rId3"/>
  </sheets>
  <definedNames>
    <definedName name="_xlnm.Print_Area" localSheetId="0">'格式B(3期)'!$A$1:$K$20</definedName>
    <definedName name="_xlnm.Print_Area" localSheetId="1">'格式C(4期)'!$A$1:$N$19</definedName>
    <definedName name="_xlnm.Print_Area" localSheetId="2">'格式D(5期)'!$A$1:$Q$19</definedName>
  </definedNames>
  <calcPr calcId="162913"/>
</workbook>
</file>

<file path=xl/calcChain.xml><?xml version="1.0" encoding="utf-8"?>
<calcChain xmlns="http://schemas.openxmlformats.org/spreadsheetml/2006/main">
  <c r="K11" i="11" l="1"/>
  <c r="K12" i="11"/>
  <c r="K13" i="11"/>
  <c r="K14" i="11"/>
  <c r="K15" i="11"/>
  <c r="K10" i="11"/>
  <c r="H11" i="11"/>
  <c r="H12" i="11"/>
  <c r="H13" i="11"/>
  <c r="H14" i="11"/>
  <c r="H15" i="11"/>
  <c r="H10" i="11"/>
  <c r="E11" i="11"/>
  <c r="E12" i="11"/>
  <c r="E13" i="11"/>
  <c r="E14" i="11"/>
  <c r="E15" i="11"/>
  <c r="E10" i="11"/>
  <c r="H11" i="10"/>
  <c r="H12" i="10"/>
  <c r="H13" i="10"/>
  <c r="H14" i="10"/>
  <c r="H15" i="10"/>
  <c r="H10" i="10"/>
  <c r="E11" i="10"/>
  <c r="E12" i="10"/>
  <c r="E13" i="10"/>
  <c r="E14" i="10"/>
  <c r="E15" i="10"/>
  <c r="E10" i="10"/>
  <c r="E11" i="9"/>
  <c r="E12" i="9"/>
  <c r="E13" i="9"/>
  <c r="E14" i="9"/>
  <c r="E15" i="9"/>
  <c r="E10" i="9"/>
  <c r="D16" i="11" l="1"/>
  <c r="B16" i="11"/>
  <c r="Q16" i="11" s="1"/>
  <c r="R15" i="11"/>
  <c r="Q15" i="11"/>
  <c r="C15" i="11"/>
  <c r="R14" i="11"/>
  <c r="Q14" i="11"/>
  <c r="C14" i="11"/>
  <c r="F14" i="11" s="1"/>
  <c r="G14" i="11" s="1"/>
  <c r="R13" i="11"/>
  <c r="Q13" i="11"/>
  <c r="C13" i="11"/>
  <c r="F13" i="11" s="1"/>
  <c r="R12" i="11"/>
  <c r="Q12" i="11"/>
  <c r="C12" i="11"/>
  <c r="F12" i="11" s="1"/>
  <c r="R11" i="11"/>
  <c r="Q11" i="11"/>
  <c r="C11" i="11"/>
  <c r="F11" i="11" s="1"/>
  <c r="R10" i="11"/>
  <c r="C10" i="11"/>
  <c r="F10" i="11" s="1"/>
  <c r="G10" i="11" l="1"/>
  <c r="N14" i="11"/>
  <c r="H16" i="11"/>
  <c r="N13" i="11"/>
  <c r="K16" i="11"/>
  <c r="N11" i="11"/>
  <c r="N12" i="11"/>
  <c r="C16" i="11"/>
  <c r="E16" i="11"/>
  <c r="N15" i="11"/>
  <c r="Q10" i="11"/>
  <c r="N10" i="11" s="1"/>
  <c r="G11" i="11"/>
  <c r="L11" i="11"/>
  <c r="I11" i="11"/>
  <c r="J11" i="11" s="1"/>
  <c r="M11" i="11"/>
  <c r="G12" i="11"/>
  <c r="L12" i="11"/>
  <c r="M12" i="11" s="1"/>
  <c r="I12" i="11"/>
  <c r="J12" i="11" s="1"/>
  <c r="G13" i="11"/>
  <c r="I13" i="11"/>
  <c r="J13" i="11" s="1"/>
  <c r="L13" i="11"/>
  <c r="M13" i="11" s="1"/>
  <c r="I10" i="11"/>
  <c r="I14" i="11"/>
  <c r="J14" i="11" s="1"/>
  <c r="F15" i="11"/>
  <c r="R16" i="11"/>
  <c r="L10" i="11"/>
  <c r="M10" i="11" s="1"/>
  <c r="L14" i="11"/>
  <c r="M14" i="11" s="1"/>
  <c r="O12" i="11" l="1"/>
  <c r="P12" i="11" s="1"/>
  <c r="N16" i="11"/>
  <c r="O13" i="11"/>
  <c r="P13" i="11" s="1"/>
  <c r="O11" i="11"/>
  <c r="P11" i="11" s="1"/>
  <c r="O14" i="11"/>
  <c r="P14" i="11" s="1"/>
  <c r="F16" i="11"/>
  <c r="O10" i="11"/>
  <c r="G15" i="11"/>
  <c r="G16" i="11" s="1"/>
  <c r="L15" i="11"/>
  <c r="M15" i="11" s="1"/>
  <c r="M16" i="11" s="1"/>
  <c r="I15" i="11"/>
  <c r="J15" i="11" s="1"/>
  <c r="J10" i="11"/>
  <c r="O15" i="11" l="1"/>
  <c r="P15" i="11" s="1"/>
  <c r="P10" i="11"/>
  <c r="L16" i="11"/>
  <c r="I16" i="11"/>
  <c r="J16" i="11"/>
  <c r="O16" i="11" l="1"/>
  <c r="P16" i="11"/>
  <c r="D16" i="10" l="1"/>
  <c r="B16" i="10"/>
  <c r="N16" i="10" s="1"/>
  <c r="O15" i="10"/>
  <c r="N15" i="10"/>
  <c r="C15" i="10"/>
  <c r="O14" i="10"/>
  <c r="N14" i="10"/>
  <c r="C14" i="10"/>
  <c r="F14" i="10" s="1"/>
  <c r="I14" i="10" s="1"/>
  <c r="O13" i="10"/>
  <c r="N13" i="10"/>
  <c r="C13" i="10"/>
  <c r="F13" i="10" s="1"/>
  <c r="I13" i="10" s="1"/>
  <c r="J13" i="10" s="1"/>
  <c r="O12" i="10"/>
  <c r="N12" i="10"/>
  <c r="C12" i="10"/>
  <c r="F12" i="10" s="1"/>
  <c r="I12" i="10" s="1"/>
  <c r="O11" i="10"/>
  <c r="N11" i="10"/>
  <c r="C11" i="10"/>
  <c r="O10" i="10"/>
  <c r="C10" i="10"/>
  <c r="F10" i="10" s="1"/>
  <c r="K14" i="10" l="1"/>
  <c r="J12" i="10"/>
  <c r="H16" i="10"/>
  <c r="K13" i="10"/>
  <c r="J14" i="10"/>
  <c r="G12" i="10"/>
  <c r="K12" i="10"/>
  <c r="F15" i="10"/>
  <c r="I15" i="10" s="1"/>
  <c r="J15" i="10" s="1"/>
  <c r="F11" i="10"/>
  <c r="I11" i="10" s="1"/>
  <c r="J11" i="10" s="1"/>
  <c r="G14" i="10"/>
  <c r="K11" i="10"/>
  <c r="K15" i="10"/>
  <c r="N10" i="10"/>
  <c r="K10" i="10" s="1"/>
  <c r="E16" i="10"/>
  <c r="L13" i="10"/>
  <c r="M13" i="10" s="1"/>
  <c r="G13" i="10"/>
  <c r="L12" i="10"/>
  <c r="L14" i="10"/>
  <c r="I10" i="10"/>
  <c r="L10" i="10" s="1"/>
  <c r="C16" i="10"/>
  <c r="O16" i="10"/>
  <c r="G10" i="10"/>
  <c r="G11" i="10" l="1"/>
  <c r="K16" i="10"/>
  <c r="L11" i="10"/>
  <c r="M14" i="10"/>
  <c r="M12" i="10"/>
  <c r="G15" i="10"/>
  <c r="L15" i="10"/>
  <c r="M15" i="10" s="1"/>
  <c r="F16" i="10"/>
  <c r="M10" i="10"/>
  <c r="I16" i="10"/>
  <c r="J10" i="10"/>
  <c r="J16" i="10" s="1"/>
  <c r="L16" i="10" l="1"/>
  <c r="M11" i="10"/>
  <c r="M16" i="10" s="1"/>
  <c r="G16" i="10"/>
  <c r="C10" i="9"/>
  <c r="F10" i="9" s="1"/>
  <c r="I10" i="9" s="1"/>
  <c r="C11" i="9"/>
  <c r="F11" i="9" s="1"/>
  <c r="C12" i="9"/>
  <c r="F12" i="9" s="1"/>
  <c r="I12" i="9" s="1"/>
  <c r="C13" i="9"/>
  <c r="F13" i="9" s="1"/>
  <c r="I13" i="9" s="1"/>
  <c r="C14" i="9"/>
  <c r="F14" i="9" s="1"/>
  <c r="G14" i="9" s="1"/>
  <c r="D16" i="9"/>
  <c r="B16" i="9"/>
  <c r="K11" i="9"/>
  <c r="K12" i="9"/>
  <c r="K13" i="9"/>
  <c r="H13" i="9" s="1"/>
  <c r="K14" i="9"/>
  <c r="L10" i="9"/>
  <c r="L11" i="9"/>
  <c r="L12" i="9"/>
  <c r="L13" i="9"/>
  <c r="L14" i="9"/>
  <c r="C15" i="9"/>
  <c r="F15" i="9"/>
  <c r="K15" i="9"/>
  <c r="L15" i="9"/>
  <c r="L16" i="9" l="1"/>
  <c r="K16" i="9"/>
  <c r="K10" i="9" s="1"/>
  <c r="H14" i="9"/>
  <c r="I15" i="9"/>
  <c r="G13" i="9"/>
  <c r="I11" i="9"/>
  <c r="G15" i="9"/>
  <c r="C16" i="9"/>
  <c r="F16" i="9"/>
  <c r="H15" i="9"/>
  <c r="J13" i="9"/>
  <c r="G11" i="9"/>
  <c r="H11" i="9"/>
  <c r="I14" i="9"/>
  <c r="J11" i="9" l="1"/>
  <c r="H12" i="9"/>
  <c r="G12" i="9"/>
  <c r="J14" i="9"/>
  <c r="J15" i="9"/>
  <c r="I16" i="9"/>
  <c r="H10" i="9"/>
  <c r="H16" i="9" l="1"/>
  <c r="J10" i="9"/>
  <c r="J12" i="9"/>
  <c r="G10" i="9"/>
  <c r="E16" i="9"/>
  <c r="J16" i="9" l="1"/>
  <c r="G16" i="9"/>
</calcChain>
</file>

<file path=xl/sharedStrings.xml><?xml version="1.0" encoding="utf-8"?>
<sst xmlns="http://schemas.openxmlformats.org/spreadsheetml/2006/main" count="114" uniqueCount="84">
  <si>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B)</t>
    </r>
    <r>
      <rPr>
        <sz val="16"/>
        <rFont val="標楷體"/>
        <family val="4"/>
        <charset val="136"/>
      </rPr>
      <t xml:space="preserve">
</t>
    </r>
    <r>
      <rPr>
        <sz val="16"/>
        <rFont val="Times New Roman"/>
        <family val="1"/>
      </rPr>
      <t>(</t>
    </r>
    <r>
      <rPr>
        <sz val="16"/>
        <rFont val="標楷體"/>
        <family val="4"/>
        <charset val="136"/>
      </rPr>
      <t>計畫期程為10-15個月之計畫</t>
    </r>
    <r>
      <rPr>
        <sz val="16"/>
        <rFont val="Times New Roman"/>
        <family val="1"/>
      </rPr>
      <t>[3</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</si>
  <si>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</si>
  <si>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</si>
  <si>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</si>
  <si>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</si>
  <si>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</si>
  <si>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</si>
  <si>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</si>
  <si>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</si>
  <si>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</si>
  <si>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</si>
  <si>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</si>
  <si>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年2月</t>
    </r>
    <r>
      <rPr>
        <sz val="11"/>
        <rFont val="Times New Roman"/>
        <family val="1"/>
      </rPr>
      <t>1</t>
    </r>
    <r>
      <rPr>
        <sz val="11"/>
        <rFont val="標楷體"/>
        <family val="4"/>
        <charset val="136"/>
      </rPr>
      <t>日</t>
    </r>
    <r>
      <rPr>
        <sz val="11"/>
        <rFont val="Times New Roman"/>
        <family val="1"/>
      </rPr>
      <t>~  97</t>
    </r>
    <r>
      <rPr>
        <sz val="11"/>
        <rFont val="標楷體"/>
        <family val="4"/>
        <charset val="136"/>
      </rPr>
      <t>年7月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</si>
  <si>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年8月</t>
    </r>
    <r>
      <rPr>
        <sz val="11"/>
        <rFont val="Times New Roman"/>
        <family val="1"/>
      </rPr>
      <t>1</t>
    </r>
    <r>
      <rPr>
        <sz val="11"/>
        <rFont val="標楷體"/>
        <family val="4"/>
        <charset val="136"/>
      </rPr>
      <t>日</t>
    </r>
    <r>
      <rPr>
        <sz val="11"/>
        <rFont val="Times New Roman"/>
        <family val="1"/>
      </rPr>
      <t>~  98</t>
    </r>
    <r>
      <rPr>
        <sz val="11"/>
        <rFont val="標楷體"/>
        <family val="4"/>
        <charset val="136"/>
      </rPr>
      <t>年1月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</si>
  <si>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</si>
  <si>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</si>
  <si>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</si>
  <si>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</si>
  <si>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</si>
  <si>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</si>
  <si>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</si>
  <si>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</si>
  <si>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</si>
  <si>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</si>
  <si>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</si>
  <si>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註1:以契約生效日起每6個月為1期，最後1期若不足3個月者(含)則併入前1期款。俟各期期中報告審查通過後撥付下1期補助款。</t>
    <phoneticPr fontId="2" type="noConversion"/>
  </si>
  <si>
    <t>註2:請填寫綠色填滿之欄位後，電腦會自動編列全程預算數及各期各會計科目的補助款與自籌款金額及尾款。</t>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</si>
  <si>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C)</t>
    </r>
    <r>
      <rPr>
        <sz val="16"/>
        <rFont val="標楷體"/>
        <family val="4"/>
        <charset val="136"/>
      </rPr>
      <t xml:space="preserve">
</t>
    </r>
    <r>
      <rPr>
        <sz val="16"/>
        <rFont val="Times New Roman"/>
        <family val="1"/>
      </rPr>
      <t>(</t>
    </r>
    <r>
      <rPr>
        <sz val="16"/>
        <rFont val="標楷體"/>
        <family val="4"/>
        <charset val="136"/>
      </rPr>
      <t>計畫期程為16-21個月之計畫</t>
    </r>
    <r>
      <rPr>
        <sz val="16"/>
        <rFont val="Times New Roman"/>
        <family val="1"/>
      </rPr>
      <t>[4</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</si>
  <si>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</si>
  <si>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</si>
  <si>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</si>
  <si>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尾款比例：</t>
    <phoneticPr fontId="2" type="noConversion"/>
  </si>
  <si>
    <t>會計科目</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</si>
  <si>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</si>
  <si>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</si>
  <si>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第</t>
    </r>
    <r>
      <rPr>
        <sz val="12"/>
        <rFont val="Times New Roman"/>
        <family val="1"/>
      </rPr>
      <t>3</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</si>
  <si>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</si>
  <si>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</si>
  <si>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</si>
  <si>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</si>
  <si>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</si>
  <si>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</si>
  <si>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</si>
  <si>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</si>
  <si>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</si>
  <si>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</si>
  <si>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</si>
  <si>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</si>
  <si>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註1:以契約生效日起每6個月為1期，最後1期若不足3個月者(含)則併入前1期款。俟各期期中報告審查通過後撥付下一期補助款。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</si>
  <si>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</si>
  <si>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:上表是以全程為1年(18個月)之計畫為計算範例，計畫共分3期，扣除尾款後，其餘經費分3期平均編列(本案例每期皆為6個月)。電腦試算公式之設定，
    以E9(第1期補助款之人事費)為例:公式為(B9-K9)*[6(該期月數)/(18(全程月數)]。其餘不同執行月數之計畫請以此編列原則類推。</t>
    </r>
    <phoneticPr fontId="2" type="noConversion"/>
  </si>
  <si>
    <r>
      <t>SBIR</t>
    </r>
    <r>
      <rPr>
        <sz val="16"/>
        <rFont val="標楷體"/>
        <family val="4"/>
        <charset val="136"/>
      </rPr>
      <t>計畫歲出預算分配表</t>
    </r>
    <r>
      <rPr>
        <sz val="16"/>
        <rFont val="Times New Roman"/>
        <family val="1"/>
      </rPr>
      <t>(</t>
    </r>
    <r>
      <rPr>
        <sz val="16"/>
        <rFont val="標楷體"/>
        <family val="4"/>
        <charset val="136"/>
      </rPr>
      <t>格式</t>
    </r>
    <r>
      <rPr>
        <sz val="16"/>
        <rFont val="Times New Roman"/>
        <family val="1"/>
      </rPr>
      <t>D)
(</t>
    </r>
    <r>
      <rPr>
        <sz val="16"/>
        <rFont val="標楷體"/>
        <family val="4"/>
        <charset val="136"/>
      </rPr>
      <t>計畫期程為</t>
    </r>
    <r>
      <rPr>
        <sz val="16"/>
        <rFont val="Times New Roman"/>
        <family val="1"/>
      </rPr>
      <t>22-24</t>
    </r>
    <r>
      <rPr>
        <sz val="16"/>
        <rFont val="標楷體"/>
        <family val="4"/>
        <charset val="136"/>
      </rPr>
      <t>個月之計畫</t>
    </r>
    <r>
      <rPr>
        <sz val="16"/>
        <rFont val="Times New Roman"/>
        <family val="1"/>
      </rPr>
      <t>[5</t>
    </r>
    <r>
      <rPr>
        <sz val="16"/>
        <rFont val="標楷體"/>
        <family val="4"/>
        <charset val="136"/>
      </rPr>
      <t>期</t>
    </r>
    <r>
      <rPr>
        <sz val="16"/>
        <rFont val="Times New Roman"/>
        <family val="1"/>
      </rPr>
      <t>])</t>
    </r>
    <phoneticPr fontId="2" type="noConversion"/>
  </si>
  <si>
    <t>計畫編號:00000000                計畫名稱:○○○○○○○○                                                                   公司名稱:○○○○○○○○</t>
    <phoneticPr fontId="2" type="noConversion"/>
  </si>
  <si>
    <r>
      <t>金額單位</t>
    </r>
    <r>
      <rPr>
        <sz val="12"/>
        <rFont val="Times New Roman"/>
        <family val="1"/>
      </rPr>
      <t>:</t>
    </r>
    <r>
      <rPr>
        <sz val="12"/>
        <rFont val="標楷體"/>
        <family val="4"/>
        <charset val="136"/>
      </rPr>
      <t>千元</t>
    </r>
    <phoneticPr fontId="2" type="noConversion"/>
  </si>
  <si>
    <r>
      <t>計畫期程</t>
    </r>
    <r>
      <rPr>
        <sz val="12"/>
        <rFont val="Times New Roman"/>
        <family val="1"/>
      </rPr>
      <t>(</t>
    </r>
    <r>
      <rPr>
        <sz val="12"/>
        <rFont val="標楷體"/>
        <family val="4"/>
        <charset val="136"/>
      </rPr>
      <t>全程月數</t>
    </r>
    <r>
      <rPr>
        <sz val="12"/>
        <rFont val="Times New Roman"/>
        <family val="1"/>
      </rPr>
      <t>)</t>
    </r>
    <r>
      <rPr>
        <sz val="12"/>
        <rFont val="標楷體"/>
        <family val="4"/>
        <charset val="136"/>
      </rPr>
      <t>：</t>
    </r>
    <phoneticPr fontId="2" type="noConversion"/>
  </si>
  <si>
    <t>(由廠商填寫)</t>
    <phoneticPr fontId="2" type="noConversion"/>
  </si>
  <si>
    <t>尾款比例：</t>
    <phoneticPr fontId="2" type="noConversion"/>
  </si>
  <si>
    <r>
      <t>(</t>
    </r>
    <r>
      <rPr>
        <sz val="12"/>
        <rFont val="標楷體"/>
        <family val="4"/>
        <charset val="136"/>
      </rPr>
      <t>依計畫辦公室設定，請勿更動</t>
    </r>
    <r>
      <rPr>
        <sz val="12"/>
        <rFont val="Times New Roman"/>
        <family val="1"/>
      </rPr>
      <t>)</t>
    </r>
    <phoneticPr fontId="2" type="noConversion"/>
  </si>
  <si>
    <t>會計科目</t>
    <phoneticPr fontId="2" type="noConversion"/>
  </si>
  <si>
    <t>全程預算數</t>
    <phoneticPr fontId="2" type="noConversion"/>
  </si>
  <si>
    <r>
      <t>第</t>
    </r>
    <r>
      <rPr>
        <sz val="12"/>
        <rFont val="Times New Roman"/>
        <family val="1"/>
      </rPr>
      <t>1</t>
    </r>
    <r>
      <rPr>
        <sz val="12"/>
        <rFont val="標楷體"/>
        <family val="4"/>
        <charset val="136"/>
      </rPr>
      <t>期</t>
    </r>
    <phoneticPr fontId="2" type="noConversion"/>
  </si>
  <si>
    <r>
      <t>第</t>
    </r>
    <r>
      <rPr>
        <sz val="12"/>
        <rFont val="Times New Roman"/>
        <family val="1"/>
      </rPr>
      <t>2</t>
    </r>
    <r>
      <rPr>
        <sz val="12"/>
        <rFont val="標楷體"/>
        <family val="4"/>
        <charset val="136"/>
      </rPr>
      <t>期</t>
    </r>
    <phoneticPr fontId="2" type="noConversion"/>
  </si>
  <si>
    <r>
      <t>第</t>
    </r>
    <r>
      <rPr>
        <sz val="12"/>
        <rFont val="Times New Roman"/>
        <family val="1"/>
      </rPr>
      <t>3</t>
    </r>
    <r>
      <rPr>
        <sz val="12"/>
        <rFont val="標楷體"/>
        <family val="4"/>
        <charset val="136"/>
      </rPr>
      <t>期</t>
    </r>
    <phoneticPr fontId="2" type="noConversion"/>
  </si>
  <si>
    <r>
      <t>第</t>
    </r>
    <r>
      <rPr>
        <sz val="12"/>
        <rFont val="Times New Roman"/>
        <family val="1"/>
      </rPr>
      <t>4</t>
    </r>
    <r>
      <rPr>
        <sz val="12"/>
        <rFont val="標楷體"/>
        <family val="4"/>
        <charset val="136"/>
      </rPr>
      <t>期</t>
    </r>
    <phoneticPr fontId="2" type="noConversion"/>
  </si>
  <si>
    <r>
      <t>尾款</t>
    </r>
    <r>
      <rPr>
        <sz val="12"/>
        <rFont val="Times New Roman"/>
        <family val="1"/>
      </rPr>
      <t/>
    </r>
    <phoneticPr fontId="2" type="noConversion"/>
  </si>
  <si>
    <r>
      <t xml:space="preserve">    97</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97</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</si>
  <si>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97</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</si>
  <si>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2</t>
    </r>
    <r>
      <rPr>
        <sz val="11"/>
        <rFont val="標楷體"/>
        <family val="4"/>
        <charset val="136"/>
      </rPr>
      <t>月</t>
    </r>
    <r>
      <rPr>
        <sz val="11"/>
        <rFont val="Times New Roman"/>
        <family val="1"/>
      </rPr>
      <t>1</t>
    </r>
    <r>
      <rPr>
        <sz val="11"/>
        <rFont val="標楷體"/>
        <family val="4"/>
        <charset val="136"/>
      </rPr>
      <t>日</t>
    </r>
    <r>
      <rPr>
        <sz val="11"/>
        <rFont val="Times New Roman"/>
        <family val="1"/>
      </rPr>
      <t>~  98</t>
    </r>
    <r>
      <rPr>
        <sz val="11"/>
        <rFont val="標楷體"/>
        <family val="4"/>
        <charset val="136"/>
      </rPr>
      <t>年</t>
    </r>
    <r>
      <rPr>
        <sz val="11"/>
        <rFont val="Times New Roman"/>
        <family val="1"/>
      </rPr>
      <t>7</t>
    </r>
    <r>
      <rPr>
        <sz val="11"/>
        <rFont val="標楷體"/>
        <family val="4"/>
        <charset val="136"/>
      </rPr>
      <t>月</t>
    </r>
    <r>
      <rPr>
        <sz val="11"/>
        <rFont val="Times New Roman"/>
        <family val="1"/>
      </rPr>
      <t>31</t>
    </r>
    <r>
      <rPr>
        <sz val="11"/>
        <rFont val="標楷體"/>
        <family val="4"/>
        <charset val="136"/>
      </rPr>
      <t>日</t>
    </r>
    <phoneticPr fontId="2" type="noConversion"/>
  </si>
  <si>
    <r>
      <t xml:space="preserve">    98</t>
    </r>
    <r>
      <rPr>
        <sz val="11"/>
        <rFont val="標楷體"/>
        <family val="4"/>
        <charset val="136"/>
      </rPr>
      <t>年</t>
    </r>
    <r>
      <rPr>
        <sz val="11"/>
        <rFont val="Times New Roman"/>
        <family val="1"/>
      </rPr>
      <t>8</t>
    </r>
    <r>
      <rPr>
        <sz val="11"/>
        <rFont val="標楷體"/>
        <family val="4"/>
        <charset val="136"/>
      </rPr>
      <t>月</t>
    </r>
    <r>
      <rPr>
        <sz val="11"/>
        <rFont val="Times New Roman"/>
        <family val="1"/>
      </rPr>
      <t>1</t>
    </r>
    <r>
      <rPr>
        <sz val="11"/>
        <rFont val="標楷體"/>
        <family val="4"/>
        <charset val="136"/>
      </rPr>
      <t>日</t>
    </r>
    <r>
      <rPr>
        <sz val="11"/>
        <rFont val="Times New Roman"/>
        <family val="1"/>
      </rPr>
      <t>~  99</t>
    </r>
    <r>
      <rPr>
        <sz val="11"/>
        <rFont val="標楷體"/>
        <family val="4"/>
        <charset val="136"/>
      </rPr>
      <t>年</t>
    </r>
    <r>
      <rPr>
        <sz val="11"/>
        <rFont val="Times New Roman"/>
        <family val="1"/>
      </rPr>
      <t>1</t>
    </r>
    <r>
      <rPr>
        <sz val="11"/>
        <rFont val="標楷體"/>
        <family val="4"/>
        <charset val="136"/>
      </rPr>
      <t>月</t>
    </r>
    <r>
      <rPr>
        <sz val="11"/>
        <rFont val="Times New Roman"/>
        <family val="1"/>
      </rPr>
      <t>31</t>
    </r>
    <r>
      <rPr>
        <sz val="11"/>
        <rFont val="標楷體"/>
        <family val="4"/>
        <charset val="136"/>
      </rPr>
      <t>日</t>
    </r>
    <phoneticPr fontId="2" type="noConversion"/>
  </si>
  <si>
    <t>補助款</t>
    <phoneticPr fontId="2" type="noConversion"/>
  </si>
  <si>
    <t>自籌款</t>
    <phoneticPr fontId="2" type="noConversion"/>
  </si>
  <si>
    <t>總經費</t>
    <phoneticPr fontId="2" type="noConversion"/>
  </si>
  <si>
    <t>小計</t>
    <phoneticPr fontId="2" type="noConversion"/>
  </si>
  <si>
    <r>
      <t>1.</t>
    </r>
    <r>
      <rPr>
        <sz val="12"/>
        <rFont val="標楷體"/>
        <family val="4"/>
        <charset val="136"/>
      </rPr>
      <t>人事費</t>
    </r>
    <phoneticPr fontId="2" type="noConversion"/>
  </si>
  <si>
    <r>
      <t>2.</t>
    </r>
    <r>
      <rPr>
        <sz val="12"/>
        <rFont val="標楷體"/>
        <family val="4"/>
        <charset val="136"/>
      </rPr>
      <t>消耗性器材及原材料費</t>
    </r>
    <phoneticPr fontId="2" type="noConversion"/>
  </si>
  <si>
    <r>
      <t>3.</t>
    </r>
    <r>
      <rPr>
        <sz val="12"/>
        <rFont val="標楷體"/>
        <family val="4"/>
        <charset val="136"/>
      </rPr>
      <t>研發設備使用費</t>
    </r>
    <phoneticPr fontId="2" type="noConversion"/>
  </si>
  <si>
    <r>
      <t>4.</t>
    </r>
    <r>
      <rPr>
        <sz val="12"/>
        <rFont val="標楷體"/>
        <family val="4"/>
        <charset val="136"/>
      </rPr>
      <t>研發設備維護費</t>
    </r>
    <phoneticPr fontId="2" type="noConversion"/>
  </si>
  <si>
    <r>
      <t>5.</t>
    </r>
    <r>
      <rPr>
        <sz val="12"/>
        <rFont val="標楷體"/>
        <family val="4"/>
        <charset val="136"/>
      </rPr>
      <t>技術引進及委託研究費</t>
    </r>
    <phoneticPr fontId="2" type="noConversion"/>
  </si>
  <si>
    <t>6.國內差旅費</t>
    <phoneticPr fontId="2" type="noConversion"/>
  </si>
  <si>
    <r>
      <t>合</t>
    </r>
    <r>
      <rPr>
        <sz val="12"/>
        <rFont val="Times New Roman"/>
        <family val="1"/>
      </rPr>
      <t xml:space="preserve">                 </t>
    </r>
    <r>
      <rPr>
        <sz val="12"/>
        <rFont val="標楷體"/>
        <family val="4"/>
        <charset val="136"/>
      </rPr>
      <t>計</t>
    </r>
    <phoneticPr fontId="2" type="noConversion"/>
  </si>
  <si>
    <t>註1:以契約生效日起每6個月為1期，最後1期若不足3個月者(含)則併入前1期款。俟各期期中報告審查通過後撥付下一期補助款。</t>
    <phoneticPr fontId="2" type="noConversion"/>
  </si>
  <si>
    <t>註2:請填寫綠色填滿之欄位後，電腦會自動編列全程預算數及各期各會計科目的補助款與自籌款金額及尾款。</t>
    <phoneticPr fontId="2" type="noConversion"/>
  </si>
  <si>
    <r>
      <t>註</t>
    </r>
    <r>
      <rPr>
        <sz val="11"/>
        <color indexed="8"/>
        <rFont val="Times New Roman"/>
        <family val="1"/>
      </rPr>
      <t>3</t>
    </r>
    <r>
      <rPr>
        <sz val="11"/>
        <color indexed="8"/>
        <rFont val="標楷體"/>
        <family val="4"/>
        <charset val="136"/>
      </rPr>
      <t>:上表是以全程為1年(24個月)之計畫為計算範例，計畫共分4期，扣除尾款後，其餘經費分4期平均編列(本案例每期皆為6個月)。電腦試算公式之設定，以E9(第1期補助款
    之人事費)為例:公式為(B9-K9)*[6(該期月數)/(24(全程月數)]。其餘不同執行月數之計畫請以此編列原則類推。</t>
    </r>
    <phoneticPr fontId="2" type="noConversion"/>
  </si>
  <si>
    <r>
      <t>註</t>
    </r>
    <r>
      <rPr>
        <sz val="11"/>
        <color indexed="8"/>
        <rFont val="Times New Roman"/>
        <family val="1"/>
      </rPr>
      <t>3</t>
    </r>
    <r>
      <rPr>
        <sz val="11"/>
        <color indexed="8"/>
        <rFont val="標楷體"/>
        <family val="4"/>
        <charset val="136"/>
      </rPr>
      <t>:上表是以全程為1年(12個月)之計畫為計算範例，計畫共分2期，扣除尾款後，其餘經費分2期平均編列(本案例每期皆為6個月)。電腦試算公式之設定，以E9(第1期補助款之人事費)為例:公式為(B9-K9)*[6(該期月數)/(12(全程月數)]。其餘不同執行月數之計畫請以此編列原則類推。</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</si>
</sst>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13"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12"/>
      <name val="標楷體"/>
      <family val="4"/>
      <charset val="136"/>
    </font>
    <font>
      <sz val="11"/>
      <name val="標楷體"/>
      <family val="4"/>
      <charset val="136"/>
    </font>
    <font>
      <sz val="16"/>
      <name val="標楷體"/>
      <family val="4"/>
      <charset val="136"/>
    </font>
    <font>
      <sz val="11"/>
      <name val="Times New Roman"/>
      <family val="1"/>
    </font>
    <font>
      <sz val="16"/>
      <name val="Times New Roman"/>
      <family val="1"/>
    </font>
    <font>
      <sz val="11"/>
      <color indexed="8"/>
      <name val="標楷體"/>
      <family val="4"/>
      <charset val="136"/>
    </font>
    <font>
      <sz val="11"/>
      <name val="新細明體"/>
      <family val="1"/>
      <charset val="136"/>
    </font>
    <font>
      <sz val="11"/>
      <color indexed="8"/>
      <name val="Times New Roman"/>
      <family val="1"/>
    </font>
    <font>
      <sz val="12"/>
      <name val="新細明體"/>
      <family val="1"/>
      <charset val="136"/>
    </font>
  </fonts>
  <fills count="3">
    <fill>
      <patternFill patternType="none"/>
    </fill>
    <fill>
      <patternFill patternType="gray125"/>
    </fill>
    <fill>
      <patternFill patternType="solid">
        <fgColor indexed="42"/>
        <bgColor indexed="64"/>
      </patternFill>
    </fill>
  </fills>
  <borders count="28">
    <border>
      <left/>
      <right/>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4" fillId="0" borderId="1" xfId="0" applyFont="1" applyBorder="1" applyAlignment="1">
      <alignment horizontal="center" vertical="center"/>
    </xf>
    <xf numFmtId="0" fontId="6" fillId="0" borderId="0" xfId="0" applyFont="1" applyAlignment="1">
      <alignment horizontal="center" vertical="center"/>
    </xf>
    <xf numFmtId="0" fontId="4" fillId="0" borderId="2" xfId="0" applyFont="1" applyBorder="1" applyAlignment="1">
      <alignment horizontal="center" vertical="center"/>
    </xf>
    <xf numFmtId="0" fontId="3" fillId="0" borderId="0" xfId="0" applyFont="1"/>
    <xf numFmtId="0" fontId="0" fillId="0" borderId="0" xfId="0" applyAlignment="1">
      <alignment vertical="top"/>
    </xf>
    <xf numFmtId="0" fontId="4" fillId="0" borderId="1" xfId="0" applyFont="1" applyBorder="1" applyAlignment="1">
      <alignment horizontal="center" vertical="center" wrapText="1"/>
    </xf>
    <xf numFmtId="0" fontId="5" fillId="0" borderId="0" xfId="0" applyFont="1"/>
    <xf numFmtId="0" fontId="10" fillId="0" borderId="0" xfId="0" applyFont="1"/>
    <xf numFmtId="176" fontId="3" fillId="0" borderId="3" xfId="0" applyNumberFormat="1" applyFont="1" applyBorder="1" applyAlignment="1">
      <alignment horizontal="right" vertical="center"/>
    </xf>
    <xf numFmtId="176" fontId="3" fillId="0" borderId="3"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0" fontId="3" fillId="2" borderId="5" xfId="0" applyFont="1" applyFill="1" applyBorder="1" applyAlignment="1">
      <alignment horizontal="left" vertical="center"/>
    </xf>
    <xf numFmtId="0" fontId="4" fillId="0" borderId="5" xfId="0" applyFont="1" applyBorder="1" applyAlignment="1">
      <alignment horizontal="left" vertical="center"/>
    </xf>
    <xf numFmtId="0" fontId="3" fillId="0" borderId="5" xfId="0" applyFont="1" applyBorder="1" applyAlignment="1">
      <alignment horizontal="center" vertical="center"/>
    </xf>
    <xf numFmtId="0" fontId="3" fillId="0" borderId="5" xfId="0" applyFont="1" applyBorder="1"/>
    <xf numFmtId="0" fontId="4" fillId="0" borderId="6" xfId="0" applyFont="1" applyBorder="1" applyAlignment="1">
      <alignment horizontal="left"/>
    </xf>
    <xf numFmtId="0" fontId="4" fillId="0" borderId="6" xfId="0" applyFont="1" applyBorder="1" applyAlignment="1">
      <alignment horizontal="center" vertical="center"/>
    </xf>
    <xf numFmtId="0" fontId="3" fillId="0" borderId="6" xfId="0" applyFont="1" applyBorder="1" applyAlignment="1">
      <alignment horizontal="left"/>
    </xf>
    <xf numFmtId="0" fontId="5" fillId="0" borderId="6" xfId="0" applyFont="1" applyBorder="1" applyAlignment="1">
      <alignment horizontal="right" vertical="center"/>
    </xf>
    <xf numFmtId="0" fontId="4" fillId="0" borderId="6" xfId="0" applyFont="1" applyBorder="1" applyAlignment="1">
      <alignment horizontal="right" vertical="center"/>
    </xf>
    <xf numFmtId="176" fontId="3" fillId="0" borderId="7" xfId="0" applyNumberFormat="1" applyFont="1" applyBorder="1" applyAlignment="1">
      <alignment horizontal="right" vertical="center"/>
    </xf>
    <xf numFmtId="176" fontId="3" fillId="0" borderId="9" xfId="0" applyNumberFormat="1" applyFont="1" applyBorder="1" applyAlignment="1">
      <alignment horizontal="right" vertical="center"/>
    </xf>
    <xf numFmtId="0" fontId="3"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center" vertical="center"/>
    </xf>
    <xf numFmtId="0" fontId="4" fillId="0" borderId="13" xfId="0" applyFont="1" applyBorder="1" applyAlignment="1">
      <alignment horizontal="left" vertical="center"/>
    </xf>
    <xf numFmtId="9" fontId="3" fillId="0" borderId="14" xfId="0" applyNumberFormat="1"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center" vertical="center"/>
    </xf>
    <xf numFmtId="0" fontId="3" fillId="0" borderId="14" xfId="0" applyFont="1" applyBorder="1"/>
    <xf numFmtId="0" fontId="3" fillId="0" borderId="8" xfId="0" applyFont="1" applyBorder="1" applyAlignment="1">
      <alignment horizontal="center" vertical="center"/>
    </xf>
    <xf numFmtId="0" fontId="4" fillId="0" borderId="10" xfId="0" applyFont="1" applyBorder="1" applyAlignment="1">
      <alignment horizontal="center" vertical="center"/>
    </xf>
    <xf numFmtId="0" fontId="3" fillId="0" borderId="15" xfId="0"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left"/>
    </xf>
    <xf numFmtId="0" fontId="5" fillId="0" borderId="0" xfId="0" applyFont="1" applyBorder="1" applyAlignment="1">
      <alignment horizontal="right" vertical="center"/>
    </xf>
    <xf numFmtId="0" fontId="4" fillId="0" borderId="0" xfId="0" applyFont="1" applyBorder="1" applyAlignment="1">
      <alignment horizontal="right" vertical="center"/>
    </xf>
    <xf numFmtId="176" fontId="3" fillId="0" borderId="16" xfId="0" applyNumberFormat="1" applyFont="1" applyFill="1" applyBorder="1" applyAlignment="1">
      <alignment horizontal="right" vertical="center"/>
    </xf>
    <xf numFmtId="176" fontId="3" fillId="2" borderId="4" xfId="0" applyNumberFormat="1" applyFont="1" applyFill="1" applyBorder="1" applyAlignment="1">
      <alignment horizontal="right" vertical="center"/>
    </xf>
    <xf numFmtId="0" fontId="4" fillId="0" borderId="11" xfId="0" applyFont="1" applyBorder="1" applyAlignment="1">
      <alignment horizontal="left" vertical="center"/>
    </xf>
    <xf numFmtId="177" fontId="12" fillId="0" borderId="0" xfId="1" applyNumberFormat="1" applyFont="1"/>
    <xf numFmtId="0" fontId="6" fillId="0" borderId="0" xfId="0" applyFont="1" applyAlignment="1">
      <alignment horizontal="center" vertical="center"/>
    </xf>
    <xf numFmtId="0" fontId="4" fillId="0" borderId="0" xfId="0" applyFont="1" applyBorder="1" applyAlignment="1">
      <alignment horizontal="center" vertical="center"/>
    </xf>
    <xf numFmtId="0" fontId="3" fillId="0" borderId="8" xfId="0" applyFont="1" applyBorder="1"/>
    <xf numFmtId="0" fontId="3" fillId="0" borderId="0" xfId="0" applyFont="1" applyBorder="1"/>
    <xf numFmtId="0" fontId="3" fillId="0" borderId="15" xfId="0" applyFont="1" applyBorder="1"/>
    <xf numFmtId="0" fontId="0" fillId="0" borderId="0" xfId="0" applyBorder="1"/>
    <xf numFmtId="177" fontId="1" fillId="0" borderId="0" xfId="1" applyNumberFormat="1" applyFont="1"/>
    <xf numFmtId="0" fontId="4" fillId="0" borderId="10" xfId="0" applyFont="1" applyFill="1" applyBorder="1" applyAlignment="1">
      <alignment horizontal="center" vertical="center"/>
    </xf>
    <xf numFmtId="0" fontId="0" fillId="0" borderId="0" xfId="0" applyFill="1"/>
    <xf numFmtId="0" fontId="0" fillId="0" borderId="0" xfId="0" applyFill="1" applyAlignment="1">
      <alignment horizontal="right" vertical="center"/>
    </xf>
    <xf numFmtId="0" fontId="4" fillId="0" borderId="0" xfId="0" applyFont="1"/>
    <xf numFmtId="0" fontId="9" fillId="0" borderId="0" xfId="0" applyFont="1" applyAlignment="1">
      <alignment horizontal="left" vertical="center" wrapText="1"/>
    </xf>
    <xf numFmtId="0" fontId="5" fillId="0" borderId="0" xfId="0" applyFont="1" applyAlignment="1">
      <alignment horizontal="lef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top" wrapText="1"/>
    </xf>
    <xf numFmtId="0" fontId="10" fillId="0" borderId="0" xfId="0" applyFont="1" applyAlignment="1">
      <alignment vertical="top"/>
    </xf>
    <xf numFmtId="0" fontId="8" fillId="0" borderId="0" xfId="0" applyFont="1" applyAlignment="1">
      <alignment horizontal="center" vertical="center" wrapText="1"/>
    </xf>
    <xf numFmtId="0" fontId="6" fillId="0" borderId="0" xfId="0" applyFont="1" applyAlignment="1">
      <alignment horizontal="center" vertical="center"/>
    </xf>
    <xf numFmtId="0" fontId="4"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21" xfId="0" applyFont="1" applyBorder="1" applyAlignment="1">
      <alignment horizontal="center" vertical="center"/>
    </xf>
    <xf numFmtId="0" fontId="4"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0" fillId="0" borderId="27" xfId="0" applyBorder="1" applyAlignment="1">
      <alignment horizontal="center" vertical="center"/>
    </xf>
    <xf numFmtId="0" fontId="0" fillId="0" borderId="0" xfId="0" applyAlignment="1">
      <alignment vertical="top"/>
    </xf>
    <xf numFmtId="0" fontId="0" fillId="0" borderId="0" xfId="0" applyAlignment="1"/>
    <xf numFmtId="0" fontId="0" fillId="0" borderId="0" xfId="0" applyBorder="1" applyAlignment="1"/>
    <xf numFmtId="0" fontId="8" fillId="0" borderId="0" xfId="0" applyFont="1" applyAlignment="1">
      <alignment horizontal="center" vertical="center"/>
    </xf>
  </cellXfs>
  <cellStyles count="2">
    <cellStyle name="一般" xfId="0" builtinId="0"/>
    <cellStyle name="百分比"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L26"/>
  <sheetViews>
    <sheetView tabSelected="1" view="pageBreakPreview" zoomScale="70" zoomScaleNormal="75" zoomScaleSheetLayoutView="70" workbookViewId="0">
      <selection activeCell="H15" sqref="H15"/>
    </sheetView>
  </sheetViews>
  <sheetFormatPr defaultRowHeight="17" x14ac:dyDescent="0.4"/>
  <cols>
    <col min="1" max="1" width="24" customWidth="1"/>
    <col min="2" max="10" width="11.6328125" customWidth="1"/>
    <col min="11" max="11" width="12.453125" customWidth="1"/>
  </cols>
  <sheetData>
    <row r="1" spans="1:12" ht="50.15" customHeight="1" x14ac:dyDescent="0.4">
      <c r="A1" s="61" t="s">
        <v>0</v>
      </c>
      <c r="B1" s="62"/>
      <c r="C1" s="62"/>
      <c r="D1" s="62"/>
      <c r="E1" s="62"/>
      <c r="F1" s="62"/>
      <c r="G1" s="62"/>
      <c r="H1" s="62"/>
      <c r="I1" s="62"/>
      <c r="J1" s="62"/>
      <c r="K1" s="62"/>
    </row>
    <row r="2" spans="1:12" ht="21.5" x14ac:dyDescent="0.4">
      <c r="A2" s="2"/>
      <c r="B2" s="2"/>
      <c r="C2" s="2"/>
      <c r="D2" s="2"/>
      <c r="K2" s="2"/>
    </row>
    <row r="3" spans="1:12" x14ac:dyDescent="0.4">
      <c r="A3" s="35" t="s">
        <v>1</v>
      </c>
      <c r="B3" s="26"/>
      <c r="C3" s="35"/>
      <c r="D3" s="36"/>
      <c r="E3" s="35"/>
      <c r="F3" s="35"/>
      <c r="G3" s="37"/>
      <c r="H3" s="26"/>
      <c r="I3" s="26"/>
      <c r="J3" s="26"/>
      <c r="K3" s="38"/>
    </row>
    <row r="4" spans="1:12" ht="17.5" thickBot="1" x14ac:dyDescent="0.45">
      <c r="A4" s="17"/>
      <c r="B4" s="18"/>
      <c r="C4" s="17"/>
      <c r="D4" s="19"/>
      <c r="E4" s="17"/>
      <c r="F4" s="17"/>
      <c r="G4" s="20"/>
      <c r="H4" s="18"/>
      <c r="I4" s="18"/>
      <c r="J4" s="18"/>
      <c r="K4" s="21" t="s">
        <v>2</v>
      </c>
    </row>
    <row r="5" spans="1:12" s="4" customFormat="1" x14ac:dyDescent="0.35">
      <c r="A5" s="25" t="s">
        <v>3</v>
      </c>
      <c r="B5" s="13">
        <v>12</v>
      </c>
      <c r="C5" s="14" t="s">
        <v>4</v>
      </c>
      <c r="D5" s="15"/>
      <c r="E5" s="16"/>
      <c r="F5" s="16"/>
      <c r="G5" s="16"/>
      <c r="H5" s="16"/>
      <c r="I5" s="16"/>
      <c r="J5" s="16"/>
      <c r="K5" s="32"/>
    </row>
    <row r="6" spans="1:12" s="4" customFormat="1" ht="17.5" thickBot="1" x14ac:dyDescent="0.4">
      <c r="A6" s="27" t="s">
        <v>5</v>
      </c>
      <c r="B6" s="28">
        <v>0.15</v>
      </c>
      <c r="C6" s="29" t="s">
        <v>6</v>
      </c>
      <c r="D6" s="30"/>
      <c r="E6" s="31"/>
      <c r="F6" s="31"/>
      <c r="G6" s="31"/>
      <c r="H6" s="31"/>
      <c r="I6" s="31"/>
      <c r="J6" s="31"/>
      <c r="K6" s="34"/>
    </row>
    <row r="7" spans="1:12" x14ac:dyDescent="0.4">
      <c r="A7" s="63" t="s">
        <v>7</v>
      </c>
      <c r="B7" s="70" t="s">
        <v>8</v>
      </c>
      <c r="C7" s="71"/>
      <c r="D7" s="72"/>
      <c r="E7" s="56" t="s">
        <v>9</v>
      </c>
      <c r="F7" s="57"/>
      <c r="G7" s="57"/>
      <c r="H7" s="56" t="s">
        <v>10</v>
      </c>
      <c r="I7" s="57"/>
      <c r="J7" s="57"/>
      <c r="K7" s="67" t="s">
        <v>11</v>
      </c>
    </row>
    <row r="8" spans="1:12" x14ac:dyDescent="0.4">
      <c r="A8" s="64"/>
      <c r="B8" s="73"/>
      <c r="C8" s="74"/>
      <c r="D8" s="75"/>
      <c r="E8" s="66" t="s">
        <v>12</v>
      </c>
      <c r="F8" s="66"/>
      <c r="G8" s="66"/>
      <c r="H8" s="66" t="s">
        <v>13</v>
      </c>
      <c r="I8" s="66"/>
      <c r="J8" s="66"/>
      <c r="K8" s="68"/>
    </row>
    <row r="9" spans="1:12" ht="17.5" thickBot="1" x14ac:dyDescent="0.45">
      <c r="A9" s="65"/>
      <c r="B9" s="3" t="s">
        <v>14</v>
      </c>
      <c r="C9" s="3" t="s">
        <v>15</v>
      </c>
      <c r="D9" s="6" t="s">
        <v>16</v>
      </c>
      <c r="E9" s="1" t="s">
        <v>14</v>
      </c>
      <c r="F9" s="1" t="s">
        <v>15</v>
      </c>
      <c r="G9" s="1" t="s">
        <v>17</v>
      </c>
      <c r="H9" s="1" t="s">
        <v>14</v>
      </c>
      <c r="I9" s="1" t="s">
        <v>15</v>
      </c>
      <c r="J9" s="1" t="s">
        <v>17</v>
      </c>
      <c r="K9" s="69"/>
    </row>
    <row r="10" spans="1:12" ht="33" customHeight="1" thickTop="1" x14ac:dyDescent="0.4">
      <c r="A10" s="24" t="s">
        <v>18</v>
      </c>
      <c r="B10" s="40">
        <v>298</v>
      </c>
      <c r="C10" s="11">
        <f t="shared" ref="C10:C15" si="0">D10-B10</f>
        <v>480</v>
      </c>
      <c r="D10" s="12">
        <v>778</v>
      </c>
      <c r="E10" s="10">
        <f>ROUND(B10*0.45,0)</f>
        <v>134</v>
      </c>
      <c r="F10" s="10">
        <f>ROUND(C10*(6/B5),0)</f>
        <v>240</v>
      </c>
      <c r="G10" s="9">
        <f t="shared" ref="G10:G15" si="1">SUM(E10:F10)</f>
        <v>374</v>
      </c>
      <c r="H10" s="10">
        <f t="shared" ref="H10:H15" si="2">B10-K10-E10</f>
        <v>120</v>
      </c>
      <c r="I10" s="10">
        <f t="shared" ref="I10:I15" si="3">C10-F10</f>
        <v>240</v>
      </c>
      <c r="J10" s="9">
        <f t="shared" ref="J10:J15" si="4">SUM(H10:I10)</f>
        <v>360</v>
      </c>
      <c r="K10" s="22">
        <f>K16-SUM(K11:K15)</f>
        <v>44</v>
      </c>
      <c r="L10" s="42">
        <f t="shared" ref="L10:L16" si="5">B10/D10</f>
        <v>0.38303341902313626</v>
      </c>
    </row>
    <row r="11" spans="1:12" ht="33" customHeight="1" x14ac:dyDescent="0.4">
      <c r="A11" s="24" t="s">
        <v>19</v>
      </c>
      <c r="B11" s="40">
        <v>0</v>
      </c>
      <c r="C11" s="11">
        <f t="shared" si="0"/>
        <v>0</v>
      </c>
      <c r="D11" s="12">
        <v>0</v>
      </c>
      <c r="E11" s="10">
        <f t="shared" ref="E11:E15" si="6">ROUND(B11*0.45,0)</f>
        <v>0</v>
      </c>
      <c r="F11" s="10">
        <f>ROUND(C11*(6/B5),0)</f>
        <v>0</v>
      </c>
      <c r="G11" s="9">
        <f t="shared" si="1"/>
        <v>0</v>
      </c>
      <c r="H11" s="10">
        <f t="shared" si="2"/>
        <v>0</v>
      </c>
      <c r="I11" s="10">
        <f t="shared" si="3"/>
        <v>0</v>
      </c>
      <c r="J11" s="9">
        <f t="shared" si="4"/>
        <v>0</v>
      </c>
      <c r="K11" s="22">
        <f>ROUNDUP(B11*B6,0)</f>
        <v>0</v>
      </c>
      <c r="L11" s="42" t="e">
        <f t="shared" si="5"/>
        <v>#DIV/0!</v>
      </c>
    </row>
    <row r="12" spans="1:12" ht="33" customHeight="1" x14ac:dyDescent="0.4">
      <c r="A12" s="24" t="s">
        <v>20</v>
      </c>
      <c r="B12" s="40">
        <v>0</v>
      </c>
      <c r="C12" s="11">
        <f t="shared" si="0"/>
        <v>0</v>
      </c>
      <c r="D12" s="12">
        <v>0</v>
      </c>
      <c r="E12" s="10">
        <f t="shared" si="6"/>
        <v>0</v>
      </c>
      <c r="F12" s="10">
        <f>ROUND(C12*(6/B5),0)</f>
        <v>0</v>
      </c>
      <c r="G12" s="9">
        <f t="shared" si="1"/>
        <v>0</v>
      </c>
      <c r="H12" s="10">
        <f t="shared" si="2"/>
        <v>0</v>
      </c>
      <c r="I12" s="10">
        <f t="shared" si="3"/>
        <v>0</v>
      </c>
      <c r="J12" s="9">
        <f t="shared" si="4"/>
        <v>0</v>
      </c>
      <c r="K12" s="22">
        <f>ROUNDUP(B12*B6,0)</f>
        <v>0</v>
      </c>
      <c r="L12" s="42" t="e">
        <f t="shared" si="5"/>
        <v>#DIV/0!</v>
      </c>
    </row>
    <row r="13" spans="1:12" ht="33" customHeight="1" x14ac:dyDescent="0.4">
      <c r="A13" s="24" t="s">
        <v>21</v>
      </c>
      <c r="B13" s="40">
        <v>25</v>
      </c>
      <c r="C13" s="11">
        <f t="shared" si="0"/>
        <v>40</v>
      </c>
      <c r="D13" s="12">
        <v>65</v>
      </c>
      <c r="E13" s="10">
        <f t="shared" si="6"/>
        <v>11</v>
      </c>
      <c r="F13" s="10">
        <f>ROUND(C13*(6/B5),0)</f>
        <v>20</v>
      </c>
      <c r="G13" s="9">
        <f t="shared" si="1"/>
        <v>31</v>
      </c>
      <c r="H13" s="10">
        <f t="shared" si="2"/>
        <v>10</v>
      </c>
      <c r="I13" s="10">
        <f t="shared" si="3"/>
        <v>20</v>
      </c>
      <c r="J13" s="9">
        <f t="shared" si="4"/>
        <v>30</v>
      </c>
      <c r="K13" s="22">
        <f>ROUNDUP(B13*B6,0)</f>
        <v>4</v>
      </c>
      <c r="L13" s="42">
        <f t="shared" si="5"/>
        <v>0.38461538461538464</v>
      </c>
    </row>
    <row r="14" spans="1:12" ht="33" customHeight="1" x14ac:dyDescent="0.4">
      <c r="A14" s="24" t="s">
        <v>22</v>
      </c>
      <c r="B14" s="40">
        <v>137</v>
      </c>
      <c r="C14" s="11">
        <f t="shared" si="0"/>
        <v>220</v>
      </c>
      <c r="D14" s="12">
        <v>357</v>
      </c>
      <c r="E14" s="10">
        <f t="shared" si="6"/>
        <v>62</v>
      </c>
      <c r="F14" s="10">
        <f>ROUND(C14*(6/B5),0)</f>
        <v>110</v>
      </c>
      <c r="G14" s="9">
        <f t="shared" si="1"/>
        <v>172</v>
      </c>
      <c r="H14" s="10">
        <f t="shared" si="2"/>
        <v>54</v>
      </c>
      <c r="I14" s="10">
        <f t="shared" si="3"/>
        <v>110</v>
      </c>
      <c r="J14" s="9">
        <f t="shared" si="4"/>
        <v>164</v>
      </c>
      <c r="K14" s="22">
        <f>ROUNDUP(B14*B6,0)</f>
        <v>21</v>
      </c>
      <c r="L14" s="42">
        <f t="shared" si="5"/>
        <v>0.38375350140056025</v>
      </c>
    </row>
    <row r="15" spans="1:12" ht="33" customHeight="1" thickBot="1" x14ac:dyDescent="0.45">
      <c r="A15" s="41" t="s">
        <v>23</v>
      </c>
      <c r="B15" s="40">
        <v>0</v>
      </c>
      <c r="C15" s="11">
        <f t="shared" si="0"/>
        <v>0</v>
      </c>
      <c r="D15" s="40">
        <v>0</v>
      </c>
      <c r="E15" s="10">
        <f t="shared" si="6"/>
        <v>0</v>
      </c>
      <c r="F15" s="10">
        <f>ROUND(C15*(6/B5),0)</f>
        <v>0</v>
      </c>
      <c r="G15" s="9">
        <f t="shared" si="1"/>
        <v>0</v>
      </c>
      <c r="H15" s="10">
        <f t="shared" si="2"/>
        <v>0</v>
      </c>
      <c r="I15" s="10">
        <f t="shared" si="3"/>
        <v>0</v>
      </c>
      <c r="J15" s="9">
        <f t="shared" si="4"/>
        <v>0</v>
      </c>
      <c r="K15" s="22">
        <f>ROUNDUP(B15*B6,0)</f>
        <v>0</v>
      </c>
      <c r="L15" s="42" t="e">
        <f t="shared" si="5"/>
        <v>#DIV/0!</v>
      </c>
    </row>
    <row r="16" spans="1:12" ht="33" customHeight="1" thickTop="1" thickBot="1" x14ac:dyDescent="0.45">
      <c r="A16" s="33" t="s">
        <v>24</v>
      </c>
      <c r="B16" s="39">
        <f t="shared" ref="B16:J16" si="7">SUM(B10:B15)</f>
        <v>460</v>
      </c>
      <c r="C16" s="39">
        <f t="shared" si="7"/>
        <v>740</v>
      </c>
      <c r="D16" s="39">
        <f t="shared" si="7"/>
        <v>1200</v>
      </c>
      <c r="E16" s="39">
        <f t="shared" si="7"/>
        <v>207</v>
      </c>
      <c r="F16" s="39">
        <f t="shared" si="7"/>
        <v>370</v>
      </c>
      <c r="G16" s="39">
        <f t="shared" si="7"/>
        <v>577</v>
      </c>
      <c r="H16" s="39">
        <f t="shared" si="7"/>
        <v>184</v>
      </c>
      <c r="I16" s="39">
        <f t="shared" si="7"/>
        <v>370</v>
      </c>
      <c r="J16" s="39">
        <f t="shared" si="7"/>
        <v>554</v>
      </c>
      <c r="K16" s="23">
        <f>ROUNDUP(B16*B6,0)</f>
        <v>69</v>
      </c>
      <c r="L16" s="42">
        <f t="shared" si="5"/>
        <v>0.38333333333333336</v>
      </c>
    </row>
    <row r="17" spans="1:12" ht="16.5" customHeight="1" x14ac:dyDescent="0.4">
      <c r="A17" s="58" t="s">
        <v>25</v>
      </c>
      <c r="B17" s="58"/>
      <c r="C17" s="58"/>
      <c r="D17" s="58"/>
      <c r="E17" s="58"/>
      <c r="F17" s="58"/>
      <c r="G17" s="58"/>
      <c r="H17" s="58"/>
      <c r="I17" s="58"/>
      <c r="J17" s="58"/>
      <c r="K17" s="58"/>
    </row>
    <row r="18" spans="1:12" x14ac:dyDescent="0.4">
      <c r="A18" s="59" t="s">
        <v>26</v>
      </c>
      <c r="B18" s="60"/>
      <c r="C18" s="60"/>
      <c r="D18" s="60"/>
      <c r="E18" s="60"/>
      <c r="F18" s="60"/>
      <c r="G18" s="60"/>
      <c r="H18" s="60"/>
      <c r="I18" s="60"/>
      <c r="J18" s="60"/>
      <c r="K18" s="60"/>
      <c r="L18" s="5"/>
    </row>
    <row r="19" spans="1:12" ht="52.5" customHeight="1" x14ac:dyDescent="0.4">
      <c r="A19" s="54" t="s">
        <v>83</v>
      </c>
      <c r="B19" s="55"/>
      <c r="C19" s="55"/>
      <c r="D19" s="55"/>
      <c r="E19" s="55"/>
      <c r="F19" s="55"/>
      <c r="G19" s="55"/>
      <c r="H19" s="55"/>
      <c r="I19" s="55"/>
      <c r="J19" s="55"/>
      <c r="K19" s="55"/>
    </row>
    <row r="20" spans="1:12" x14ac:dyDescent="0.4">
      <c r="A20" s="7"/>
      <c r="B20" s="8"/>
      <c r="C20" s="8"/>
      <c r="D20" s="8"/>
      <c r="E20" s="8"/>
      <c r="F20" s="8"/>
      <c r="G20" s="8"/>
      <c r="H20" s="8"/>
      <c r="I20" s="8"/>
      <c r="J20" s="8"/>
      <c r="K20" s="8"/>
    </row>
    <row r="26" spans="1:12" x14ac:dyDescent="0.4">
      <c r="C26" s="4"/>
    </row>
  </sheetData>
  <mergeCells count="11">
    <mergeCell ref="A1:K1"/>
    <mergeCell ref="A7:A9"/>
    <mergeCell ref="E8:G8"/>
    <mergeCell ref="H8:J8"/>
    <mergeCell ref="K7:K9"/>
    <mergeCell ref="B7:D8"/>
    <mergeCell ref="A19:K19"/>
    <mergeCell ref="H7:J7"/>
    <mergeCell ref="A17:K17"/>
    <mergeCell ref="E7:G7"/>
    <mergeCell ref="A18:K18"/>
  </mergeCells>
  <phoneticPr fontId="2" type="noConversion"/>
  <printOptions horizontalCentered="1"/>
  <pageMargins left="0.39370078740157483" right="0.39370078740157483" top="0.98425196850393704" bottom="0.98425196850393704" header="0.51181102362204722" footer="0.51181102362204722"/>
  <pageSetup paperSize="9" scale="9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70" zoomScaleNormal="70" zoomScaleSheetLayoutView="70" workbookViewId="0">
      <selection activeCell="E15" sqref="E15"/>
    </sheetView>
  </sheetViews>
  <sheetFormatPr defaultRowHeight="17" x14ac:dyDescent="0.4"/>
  <cols>
    <col min="1" max="1" width="23.7265625" customWidth="1"/>
    <col min="2" max="13" width="9.6328125" customWidth="1"/>
    <col min="14" max="14" width="10.6328125" customWidth="1"/>
  </cols>
  <sheetData>
    <row r="1" spans="1:15" ht="50.15" customHeight="1" x14ac:dyDescent="0.4">
      <c r="A1" s="61" t="s">
        <v>27</v>
      </c>
      <c r="B1" s="62"/>
      <c r="C1" s="62"/>
      <c r="D1" s="62"/>
      <c r="E1" s="62"/>
      <c r="F1" s="62"/>
      <c r="G1" s="62"/>
      <c r="H1" s="62"/>
      <c r="I1" s="62"/>
      <c r="J1" s="62"/>
      <c r="K1" s="62"/>
      <c r="L1" s="62"/>
      <c r="M1" s="62"/>
      <c r="N1" s="62"/>
    </row>
    <row r="2" spans="1:15" ht="21.5" x14ac:dyDescent="0.4">
      <c r="A2" s="43"/>
      <c r="B2" s="43"/>
      <c r="C2" s="43"/>
      <c r="D2" s="43"/>
      <c r="N2" s="43"/>
    </row>
    <row r="3" spans="1:15" x14ac:dyDescent="0.4">
      <c r="A3" s="35" t="s">
        <v>28</v>
      </c>
      <c r="B3" s="44"/>
      <c r="C3" s="35"/>
      <c r="D3" s="36"/>
      <c r="E3" s="35"/>
      <c r="F3" s="35"/>
      <c r="G3" s="37"/>
      <c r="H3" s="44"/>
      <c r="I3" s="44"/>
      <c r="J3" s="44"/>
      <c r="K3" s="44"/>
      <c r="L3" s="44"/>
      <c r="M3" s="44"/>
      <c r="N3" s="38"/>
    </row>
    <row r="4" spans="1:15" ht="17.5" thickBot="1" x14ac:dyDescent="0.45">
      <c r="A4" s="17"/>
      <c r="B4" s="18"/>
      <c r="C4" s="17"/>
      <c r="D4" s="19"/>
      <c r="E4" s="17"/>
      <c r="F4" s="17"/>
      <c r="G4" s="20"/>
      <c r="H4" s="18"/>
      <c r="I4" s="18"/>
      <c r="J4" s="18"/>
      <c r="K4" s="18"/>
      <c r="L4" s="18"/>
      <c r="M4" s="18"/>
      <c r="N4" s="21" t="s">
        <v>29</v>
      </c>
    </row>
    <row r="5" spans="1:15" s="4" customFormat="1" x14ac:dyDescent="0.35">
      <c r="A5" s="25" t="s">
        <v>30</v>
      </c>
      <c r="B5" s="13">
        <v>18</v>
      </c>
      <c r="C5" s="14" t="s">
        <v>4</v>
      </c>
      <c r="D5" s="15"/>
      <c r="E5" s="16"/>
      <c r="F5" s="16"/>
      <c r="G5" s="16"/>
      <c r="H5" s="16"/>
      <c r="I5" s="16"/>
      <c r="J5" s="16"/>
      <c r="K5" s="15"/>
      <c r="L5" s="16"/>
      <c r="M5" s="16"/>
      <c r="N5" s="45"/>
      <c r="O5" s="46"/>
    </row>
    <row r="6" spans="1:15" s="4" customFormat="1" ht="17.5" thickBot="1" x14ac:dyDescent="0.4">
      <c r="A6" s="27" t="s">
        <v>31</v>
      </c>
      <c r="B6" s="28">
        <v>0.15</v>
      </c>
      <c r="C6" s="29" t="s">
        <v>6</v>
      </c>
      <c r="D6" s="30"/>
      <c r="E6" s="31"/>
      <c r="F6" s="31"/>
      <c r="G6" s="31"/>
      <c r="H6" s="31"/>
      <c r="I6" s="31"/>
      <c r="J6" s="31"/>
      <c r="K6" s="30"/>
      <c r="L6" s="31"/>
      <c r="M6" s="31"/>
      <c r="N6" s="47"/>
      <c r="O6" s="46"/>
    </row>
    <row r="7" spans="1:15" x14ac:dyDescent="0.4">
      <c r="A7" s="63" t="s">
        <v>32</v>
      </c>
      <c r="B7" s="70" t="s">
        <v>8</v>
      </c>
      <c r="C7" s="71"/>
      <c r="D7" s="72"/>
      <c r="E7" s="56" t="s">
        <v>33</v>
      </c>
      <c r="F7" s="57"/>
      <c r="G7" s="57"/>
      <c r="H7" s="56" t="s">
        <v>34</v>
      </c>
      <c r="I7" s="57"/>
      <c r="J7" s="57"/>
      <c r="K7" s="56" t="s">
        <v>35</v>
      </c>
      <c r="L7" s="57"/>
      <c r="M7" s="57"/>
      <c r="N7" s="67" t="s">
        <v>36</v>
      </c>
      <c r="O7" s="48"/>
    </row>
    <row r="8" spans="1:15" x14ac:dyDescent="0.4">
      <c r="A8" s="64"/>
      <c r="B8" s="73"/>
      <c r="C8" s="74"/>
      <c r="D8" s="75"/>
      <c r="E8" s="66" t="s">
        <v>37</v>
      </c>
      <c r="F8" s="66"/>
      <c r="G8" s="66"/>
      <c r="H8" s="66" t="s">
        <v>38</v>
      </c>
      <c r="I8" s="66"/>
      <c r="J8" s="66"/>
      <c r="K8" s="66" t="s">
        <v>39</v>
      </c>
      <c r="L8" s="66"/>
      <c r="M8" s="66"/>
      <c r="N8" s="68"/>
    </row>
    <row r="9" spans="1:15" ht="17.5" thickBot="1" x14ac:dyDescent="0.45">
      <c r="A9" s="65"/>
      <c r="B9" s="1" t="s">
        <v>14</v>
      </c>
      <c r="C9" s="3" t="s">
        <v>15</v>
      </c>
      <c r="D9" s="6" t="s">
        <v>40</v>
      </c>
      <c r="E9" s="1" t="s">
        <v>14</v>
      </c>
      <c r="F9" s="1" t="s">
        <v>15</v>
      </c>
      <c r="G9" s="1" t="s">
        <v>41</v>
      </c>
      <c r="H9" s="1" t="s">
        <v>14</v>
      </c>
      <c r="I9" s="1" t="s">
        <v>15</v>
      </c>
      <c r="J9" s="1" t="s">
        <v>41</v>
      </c>
      <c r="K9" s="1" t="s">
        <v>14</v>
      </c>
      <c r="L9" s="1" t="s">
        <v>15</v>
      </c>
      <c r="M9" s="1" t="s">
        <v>41</v>
      </c>
      <c r="N9" s="69"/>
    </row>
    <row r="10" spans="1:15" ht="33" customHeight="1" thickTop="1" x14ac:dyDescent="0.4">
      <c r="A10" s="24" t="s">
        <v>42</v>
      </c>
      <c r="B10" s="40">
        <v>2320</v>
      </c>
      <c r="C10" s="11">
        <f t="shared" ref="C10:C15" si="0">D10-B10</f>
        <v>3980</v>
      </c>
      <c r="D10" s="12">
        <v>6300</v>
      </c>
      <c r="E10" s="10">
        <f>ROUND(B10*0.3,0)</f>
        <v>696</v>
      </c>
      <c r="F10" s="10">
        <f>ROUND(C10*(6/B5),0)</f>
        <v>1327</v>
      </c>
      <c r="G10" s="10">
        <f t="shared" ref="G10:G15" si="1">SUM(E10:F10)</f>
        <v>2023</v>
      </c>
      <c r="H10" s="10">
        <f>ROUND(B10*0.3,0)</f>
        <v>696</v>
      </c>
      <c r="I10" s="10">
        <f t="shared" ref="I10:I15" si="2">F10</f>
        <v>1327</v>
      </c>
      <c r="J10" s="10">
        <f t="shared" ref="J10:J15" si="3">SUM(H10:I10)</f>
        <v>2023</v>
      </c>
      <c r="K10" s="10">
        <f t="shared" ref="K10:K15" si="4">B10-N10-E10-H10</f>
        <v>580</v>
      </c>
      <c r="L10" s="10">
        <f t="shared" ref="L10:L15" si="5">C10-F10-I10</f>
        <v>1326</v>
      </c>
      <c r="M10" s="9">
        <f t="shared" ref="M10:M15" si="6">SUM(K10:L10)</f>
        <v>1906</v>
      </c>
      <c r="N10" s="22">
        <f>N16-SUM(N11:N15)</f>
        <v>348</v>
      </c>
      <c r="O10" s="49">
        <f t="shared" ref="O10:O16" si="7">B10/D10</f>
        <v>0.36825396825396828</v>
      </c>
    </row>
    <row r="11" spans="1:15" ht="33" customHeight="1" x14ac:dyDescent="0.4">
      <c r="A11" s="24" t="s">
        <v>43</v>
      </c>
      <c r="B11" s="40">
        <v>1340</v>
      </c>
      <c r="C11" s="11">
        <f t="shared" si="0"/>
        <v>2410</v>
      </c>
      <c r="D11" s="12">
        <v>3750</v>
      </c>
      <c r="E11" s="10">
        <f t="shared" ref="E11:E15" si="8">ROUND(B11*0.3,0)</f>
        <v>402</v>
      </c>
      <c r="F11" s="10">
        <f>ROUND(C11*(6/B5),0)</f>
        <v>803</v>
      </c>
      <c r="G11" s="10">
        <f t="shared" si="1"/>
        <v>1205</v>
      </c>
      <c r="H11" s="10">
        <f t="shared" ref="H11:H15" si="9">ROUND(B11*0.3,0)</f>
        <v>402</v>
      </c>
      <c r="I11" s="10">
        <f t="shared" si="2"/>
        <v>803</v>
      </c>
      <c r="J11" s="10">
        <f t="shared" si="3"/>
        <v>1205</v>
      </c>
      <c r="K11" s="10">
        <f t="shared" si="4"/>
        <v>335</v>
      </c>
      <c r="L11" s="10">
        <f t="shared" si="5"/>
        <v>804</v>
      </c>
      <c r="M11" s="9">
        <f t="shared" si="6"/>
        <v>1139</v>
      </c>
      <c r="N11" s="22">
        <f>ROUNDUP(B11*B6,0)</f>
        <v>201</v>
      </c>
      <c r="O11" s="49">
        <f t="shared" si="7"/>
        <v>0.35733333333333334</v>
      </c>
    </row>
    <row r="12" spans="1:15" ht="33" customHeight="1" x14ac:dyDescent="0.4">
      <c r="A12" s="24" t="s">
        <v>44</v>
      </c>
      <c r="B12" s="40">
        <v>1340</v>
      </c>
      <c r="C12" s="11">
        <f t="shared" si="0"/>
        <v>2410</v>
      </c>
      <c r="D12" s="12">
        <v>3750</v>
      </c>
      <c r="E12" s="10">
        <f t="shared" si="8"/>
        <v>402</v>
      </c>
      <c r="F12" s="10">
        <f>ROUND(C12*(6/B5),0)</f>
        <v>803</v>
      </c>
      <c r="G12" s="10">
        <f t="shared" si="1"/>
        <v>1205</v>
      </c>
      <c r="H12" s="10">
        <f t="shared" si="9"/>
        <v>402</v>
      </c>
      <c r="I12" s="10">
        <f t="shared" si="2"/>
        <v>803</v>
      </c>
      <c r="J12" s="10">
        <f t="shared" si="3"/>
        <v>1205</v>
      </c>
      <c r="K12" s="10">
        <f t="shared" si="4"/>
        <v>335</v>
      </c>
      <c r="L12" s="10">
        <f t="shared" si="5"/>
        <v>804</v>
      </c>
      <c r="M12" s="9">
        <f t="shared" si="6"/>
        <v>1139</v>
      </c>
      <c r="N12" s="22">
        <f>ROUNDUP(B12*B6,0)</f>
        <v>201</v>
      </c>
      <c r="O12" s="49">
        <f t="shared" si="7"/>
        <v>0.35733333333333334</v>
      </c>
    </row>
    <row r="13" spans="1:15" ht="33" customHeight="1" x14ac:dyDescent="0.4">
      <c r="A13" s="24" t="s">
        <v>45</v>
      </c>
      <c r="B13" s="40">
        <v>0</v>
      </c>
      <c r="C13" s="11">
        <f t="shared" si="0"/>
        <v>0</v>
      </c>
      <c r="D13" s="12">
        <v>0</v>
      </c>
      <c r="E13" s="10">
        <f t="shared" si="8"/>
        <v>0</v>
      </c>
      <c r="F13" s="10">
        <f>ROUND(C13*(6/B5),0)</f>
        <v>0</v>
      </c>
      <c r="G13" s="10">
        <f t="shared" si="1"/>
        <v>0</v>
      </c>
      <c r="H13" s="10">
        <f t="shared" si="9"/>
        <v>0</v>
      </c>
      <c r="I13" s="10">
        <f t="shared" si="2"/>
        <v>0</v>
      </c>
      <c r="J13" s="10">
        <f t="shared" si="3"/>
        <v>0</v>
      </c>
      <c r="K13" s="10">
        <f t="shared" si="4"/>
        <v>0</v>
      </c>
      <c r="L13" s="10">
        <f t="shared" si="5"/>
        <v>0</v>
      </c>
      <c r="M13" s="9">
        <f t="shared" si="6"/>
        <v>0</v>
      </c>
      <c r="N13" s="22">
        <f>ROUNDUP(B13*B6,0)</f>
        <v>0</v>
      </c>
      <c r="O13" s="49" t="e">
        <f t="shared" si="7"/>
        <v>#DIV/0!</v>
      </c>
    </row>
    <row r="14" spans="1:15" ht="33" customHeight="1" x14ac:dyDescent="0.4">
      <c r="A14" s="24" t="s">
        <v>22</v>
      </c>
      <c r="B14" s="40">
        <v>0</v>
      </c>
      <c r="C14" s="11">
        <f t="shared" si="0"/>
        <v>200</v>
      </c>
      <c r="D14" s="12">
        <v>200</v>
      </c>
      <c r="E14" s="10">
        <f t="shared" si="8"/>
        <v>0</v>
      </c>
      <c r="F14" s="10">
        <f>ROUND(C14*(6/B5),0)</f>
        <v>67</v>
      </c>
      <c r="G14" s="10">
        <f t="shared" si="1"/>
        <v>67</v>
      </c>
      <c r="H14" s="10">
        <f t="shared" si="9"/>
        <v>0</v>
      </c>
      <c r="I14" s="10">
        <f t="shared" si="2"/>
        <v>67</v>
      </c>
      <c r="J14" s="10">
        <f t="shared" si="3"/>
        <v>67</v>
      </c>
      <c r="K14" s="10">
        <f t="shared" si="4"/>
        <v>0</v>
      </c>
      <c r="L14" s="10">
        <f t="shared" si="5"/>
        <v>66</v>
      </c>
      <c r="M14" s="9">
        <f t="shared" si="6"/>
        <v>66</v>
      </c>
      <c r="N14" s="22">
        <f>ROUNDUP(B14*B6,0)</f>
        <v>0</v>
      </c>
      <c r="O14" s="49">
        <f t="shared" si="7"/>
        <v>0</v>
      </c>
    </row>
    <row r="15" spans="1:15" ht="33" customHeight="1" thickBot="1" x14ac:dyDescent="0.45">
      <c r="A15" s="41" t="s">
        <v>46</v>
      </c>
      <c r="B15" s="40">
        <v>0</v>
      </c>
      <c r="C15" s="11">
        <f t="shared" si="0"/>
        <v>0</v>
      </c>
      <c r="D15" s="40">
        <v>0</v>
      </c>
      <c r="E15" s="10">
        <f t="shared" si="8"/>
        <v>0</v>
      </c>
      <c r="F15" s="10">
        <f>ROUND(C15*(6/B5),0)</f>
        <v>0</v>
      </c>
      <c r="G15" s="10">
        <f t="shared" si="1"/>
        <v>0</v>
      </c>
      <c r="H15" s="10">
        <f t="shared" si="9"/>
        <v>0</v>
      </c>
      <c r="I15" s="10">
        <f t="shared" si="2"/>
        <v>0</v>
      </c>
      <c r="J15" s="10">
        <f t="shared" si="3"/>
        <v>0</v>
      </c>
      <c r="K15" s="10">
        <f t="shared" si="4"/>
        <v>0</v>
      </c>
      <c r="L15" s="10">
        <f t="shared" si="5"/>
        <v>0</v>
      </c>
      <c r="M15" s="9">
        <f t="shared" si="6"/>
        <v>0</v>
      </c>
      <c r="N15" s="22">
        <f>ROUNDUP(B15*B6,0)</f>
        <v>0</v>
      </c>
      <c r="O15" s="49" t="e">
        <f t="shared" si="7"/>
        <v>#DIV/0!</v>
      </c>
    </row>
    <row r="16" spans="1:15" s="51" customFormat="1" ht="33" customHeight="1" thickTop="1" thickBot="1" x14ac:dyDescent="0.45">
      <c r="A16" s="50" t="s">
        <v>47</v>
      </c>
      <c r="B16" s="39">
        <f t="shared" ref="B16:M16" si="10">SUM(B10:B15)</f>
        <v>5000</v>
      </c>
      <c r="C16" s="39">
        <f t="shared" si="10"/>
        <v>9000</v>
      </c>
      <c r="D16" s="39">
        <f t="shared" si="10"/>
        <v>14000</v>
      </c>
      <c r="E16" s="39">
        <f t="shared" si="10"/>
        <v>1500</v>
      </c>
      <c r="F16" s="39">
        <f t="shared" si="10"/>
        <v>3000</v>
      </c>
      <c r="G16" s="39">
        <f t="shared" si="10"/>
        <v>4500</v>
      </c>
      <c r="H16" s="39">
        <f t="shared" si="10"/>
        <v>1500</v>
      </c>
      <c r="I16" s="39">
        <f t="shared" si="10"/>
        <v>3000</v>
      </c>
      <c r="J16" s="39">
        <f t="shared" si="10"/>
        <v>4500</v>
      </c>
      <c r="K16" s="39">
        <f t="shared" si="10"/>
        <v>1250</v>
      </c>
      <c r="L16" s="39">
        <f t="shared" si="10"/>
        <v>3000</v>
      </c>
      <c r="M16" s="39">
        <f t="shared" si="10"/>
        <v>4250</v>
      </c>
      <c r="N16" s="23">
        <f>ROUNDUP(B16*B6,0)</f>
        <v>750</v>
      </c>
      <c r="O16" s="49">
        <f t="shared" si="7"/>
        <v>0.35714285714285715</v>
      </c>
    </row>
    <row r="17" spans="1:14" ht="17.25" customHeight="1" x14ac:dyDescent="0.4">
      <c r="A17" s="58" t="s">
        <v>48</v>
      </c>
      <c r="B17" s="58"/>
      <c r="C17" s="58"/>
      <c r="D17" s="58"/>
      <c r="E17" s="58"/>
      <c r="F17" s="58"/>
      <c r="G17" s="58"/>
      <c r="H17" s="58"/>
      <c r="I17" s="58"/>
      <c r="J17" s="58"/>
      <c r="K17" s="58"/>
    </row>
    <row r="18" spans="1:14" x14ac:dyDescent="0.4">
      <c r="A18" s="59" t="s">
        <v>49</v>
      </c>
      <c r="B18" s="76"/>
      <c r="C18" s="76"/>
      <c r="D18" s="76"/>
      <c r="E18" s="76"/>
      <c r="F18" s="76"/>
      <c r="G18" s="76"/>
      <c r="H18" s="76"/>
      <c r="I18" s="76"/>
      <c r="J18" s="76"/>
      <c r="K18" s="76"/>
      <c r="L18" s="77"/>
      <c r="M18" s="77"/>
      <c r="N18" s="77"/>
    </row>
    <row r="19" spans="1:14" ht="33" customHeight="1" x14ac:dyDescent="0.4">
      <c r="A19" s="54" t="s">
        <v>50</v>
      </c>
      <c r="B19" s="55"/>
      <c r="C19" s="55"/>
      <c r="D19" s="55"/>
      <c r="E19" s="55"/>
      <c r="F19" s="55"/>
      <c r="G19" s="55"/>
      <c r="H19" s="55"/>
      <c r="I19" s="55"/>
      <c r="J19" s="55"/>
      <c r="K19" s="55"/>
      <c r="L19" s="77"/>
      <c r="M19" s="77"/>
      <c r="N19" s="77"/>
    </row>
    <row r="20" spans="1:14" x14ac:dyDescent="0.4">
      <c r="A20" s="7"/>
      <c r="B20" s="8"/>
      <c r="C20" s="8"/>
      <c r="D20" s="8"/>
      <c r="E20" s="8"/>
      <c r="F20" s="8"/>
    </row>
  </sheetData>
  <mergeCells count="13">
    <mergeCell ref="A17:K17"/>
    <mergeCell ref="A18:N18"/>
    <mergeCell ref="A19:N19"/>
    <mergeCell ref="A1:N1"/>
    <mergeCell ref="A7:A9"/>
    <mergeCell ref="B7:D8"/>
    <mergeCell ref="E7:G7"/>
    <mergeCell ref="H7:J7"/>
    <mergeCell ref="K7:M7"/>
    <mergeCell ref="N7:N9"/>
    <mergeCell ref="E8:G8"/>
    <mergeCell ref="H8:J8"/>
    <mergeCell ref="K8:M8"/>
  </mergeCells>
  <phoneticPr fontId="2" type="noConversion"/>
  <pageMargins left="0.7" right="0.7" top="0.75" bottom="0.75" header="0.3" footer="0.3"/>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view="pageBreakPreview" zoomScale="70" zoomScaleNormal="70" zoomScaleSheetLayoutView="70" workbookViewId="0">
      <selection activeCell="L11" sqref="L11"/>
    </sheetView>
  </sheetViews>
  <sheetFormatPr defaultRowHeight="17" x14ac:dyDescent="0.4"/>
  <cols>
    <col min="1" max="1" width="23.90625" customWidth="1"/>
    <col min="2" max="16" width="9.08984375" customWidth="1"/>
    <col min="17" max="17" width="9.6328125" customWidth="1"/>
  </cols>
  <sheetData>
    <row r="1" spans="1:18" ht="50.15" customHeight="1" x14ac:dyDescent="0.4">
      <c r="A1" s="61" t="s">
        <v>51</v>
      </c>
      <c r="B1" s="79"/>
      <c r="C1" s="79"/>
      <c r="D1" s="79"/>
      <c r="E1" s="79"/>
      <c r="F1" s="79"/>
      <c r="G1" s="79"/>
      <c r="H1" s="79"/>
      <c r="I1" s="79"/>
      <c r="J1" s="79"/>
      <c r="K1" s="79"/>
      <c r="L1" s="79"/>
      <c r="M1" s="79"/>
      <c r="N1" s="79"/>
      <c r="O1" s="79"/>
      <c r="P1" s="79"/>
      <c r="Q1" s="79"/>
    </row>
    <row r="2" spans="1:18" ht="21.5" x14ac:dyDescent="0.4">
      <c r="A2" s="43"/>
      <c r="B2" s="43"/>
      <c r="C2" s="43"/>
      <c r="D2" s="43"/>
      <c r="Q2" s="43"/>
    </row>
    <row r="3" spans="1:18" x14ac:dyDescent="0.4">
      <c r="A3" s="35" t="s">
        <v>52</v>
      </c>
      <c r="B3" s="44"/>
      <c r="C3" s="35"/>
      <c r="D3" s="36"/>
      <c r="E3" s="35"/>
      <c r="F3" s="35"/>
      <c r="G3" s="37"/>
      <c r="H3" s="44"/>
      <c r="I3" s="44"/>
      <c r="J3" s="44"/>
      <c r="K3" s="44"/>
      <c r="L3" s="44"/>
      <c r="M3" s="44"/>
      <c r="N3" s="44"/>
      <c r="O3" s="44"/>
      <c r="P3" s="44"/>
      <c r="Q3" s="38"/>
    </row>
    <row r="4" spans="1:18" ht="17.5" thickBot="1" x14ac:dyDescent="0.45">
      <c r="A4" s="17"/>
      <c r="B4" s="18"/>
      <c r="C4" s="17"/>
      <c r="D4" s="19"/>
      <c r="E4" s="17"/>
      <c r="F4" s="17"/>
      <c r="G4" s="20"/>
      <c r="H4" s="18"/>
      <c r="I4" s="18"/>
      <c r="J4" s="18"/>
      <c r="K4" s="18"/>
      <c r="L4" s="18"/>
      <c r="M4" s="18"/>
      <c r="N4" s="18"/>
      <c r="O4" s="18"/>
      <c r="P4" s="18"/>
      <c r="Q4" s="21" t="s">
        <v>53</v>
      </c>
    </row>
    <row r="5" spans="1:18" s="4" customFormat="1" x14ac:dyDescent="0.35">
      <c r="A5" s="25" t="s">
        <v>54</v>
      </c>
      <c r="B5" s="13">
        <v>24</v>
      </c>
      <c r="C5" s="14" t="s">
        <v>55</v>
      </c>
      <c r="D5" s="15"/>
      <c r="E5" s="16"/>
      <c r="F5" s="16"/>
      <c r="G5" s="16"/>
      <c r="H5" s="16"/>
      <c r="I5" s="16"/>
      <c r="J5" s="16"/>
      <c r="K5" s="15"/>
      <c r="L5" s="16"/>
      <c r="M5" s="16"/>
      <c r="N5" s="16"/>
      <c r="O5" s="16"/>
      <c r="P5" s="16"/>
      <c r="Q5" s="45"/>
      <c r="R5" s="46"/>
    </row>
    <row r="6" spans="1:18" s="4" customFormat="1" ht="17.5" thickBot="1" x14ac:dyDescent="0.4">
      <c r="A6" s="27" t="s">
        <v>56</v>
      </c>
      <c r="B6" s="28">
        <v>0.15</v>
      </c>
      <c r="C6" s="29" t="s">
        <v>57</v>
      </c>
      <c r="D6" s="30"/>
      <c r="E6" s="31"/>
      <c r="F6" s="31"/>
      <c r="G6" s="31"/>
      <c r="H6" s="31"/>
      <c r="I6" s="31"/>
      <c r="J6" s="31"/>
      <c r="K6" s="30"/>
      <c r="L6" s="31"/>
      <c r="M6" s="31"/>
      <c r="N6" s="31"/>
      <c r="O6" s="31"/>
      <c r="P6" s="31"/>
      <c r="Q6" s="47"/>
      <c r="R6" s="46"/>
    </row>
    <row r="7" spans="1:18" x14ac:dyDescent="0.4">
      <c r="A7" s="63" t="s">
        <v>58</v>
      </c>
      <c r="B7" s="70" t="s">
        <v>59</v>
      </c>
      <c r="C7" s="71"/>
      <c r="D7" s="72"/>
      <c r="E7" s="56" t="s">
        <v>60</v>
      </c>
      <c r="F7" s="57"/>
      <c r="G7" s="57"/>
      <c r="H7" s="56" t="s">
        <v>61</v>
      </c>
      <c r="I7" s="57"/>
      <c r="J7" s="57"/>
      <c r="K7" s="56" t="s">
        <v>62</v>
      </c>
      <c r="L7" s="57"/>
      <c r="M7" s="57"/>
      <c r="N7" s="56" t="s">
        <v>63</v>
      </c>
      <c r="O7" s="57"/>
      <c r="P7" s="57"/>
      <c r="Q7" s="67" t="s">
        <v>64</v>
      </c>
      <c r="R7" s="48"/>
    </row>
    <row r="8" spans="1:18" x14ac:dyDescent="0.4">
      <c r="A8" s="64"/>
      <c r="B8" s="73"/>
      <c r="C8" s="74"/>
      <c r="D8" s="75"/>
      <c r="E8" s="66" t="s">
        <v>65</v>
      </c>
      <c r="F8" s="66"/>
      <c r="G8" s="66"/>
      <c r="H8" s="66" t="s">
        <v>66</v>
      </c>
      <c r="I8" s="66"/>
      <c r="J8" s="66"/>
      <c r="K8" s="66" t="s">
        <v>67</v>
      </c>
      <c r="L8" s="66"/>
      <c r="M8" s="66"/>
      <c r="N8" s="66" t="s">
        <v>68</v>
      </c>
      <c r="O8" s="66"/>
      <c r="P8" s="66"/>
      <c r="Q8" s="68"/>
    </row>
    <row r="9" spans="1:18" ht="17.5" thickBot="1" x14ac:dyDescent="0.45">
      <c r="A9" s="65"/>
      <c r="B9" s="1" t="s">
        <v>69</v>
      </c>
      <c r="C9" s="3" t="s">
        <v>70</v>
      </c>
      <c r="D9" s="6" t="s">
        <v>71</v>
      </c>
      <c r="E9" s="1" t="s">
        <v>69</v>
      </c>
      <c r="F9" s="1" t="s">
        <v>70</v>
      </c>
      <c r="G9" s="1" t="s">
        <v>72</v>
      </c>
      <c r="H9" s="1" t="s">
        <v>69</v>
      </c>
      <c r="I9" s="1" t="s">
        <v>70</v>
      </c>
      <c r="J9" s="1" t="s">
        <v>72</v>
      </c>
      <c r="K9" s="1" t="s">
        <v>69</v>
      </c>
      <c r="L9" s="1" t="s">
        <v>70</v>
      </c>
      <c r="M9" s="1" t="s">
        <v>72</v>
      </c>
      <c r="N9" s="1" t="s">
        <v>69</v>
      </c>
      <c r="O9" s="1" t="s">
        <v>70</v>
      </c>
      <c r="P9" s="1" t="s">
        <v>72</v>
      </c>
      <c r="Q9" s="69"/>
    </row>
    <row r="10" spans="1:18" ht="33" customHeight="1" thickTop="1" x14ac:dyDescent="0.4">
      <c r="A10" s="24" t="s">
        <v>73</v>
      </c>
      <c r="B10" s="40">
        <v>3730</v>
      </c>
      <c r="C10" s="11">
        <f t="shared" ref="C10:C15" si="0">D10-B10</f>
        <v>6270</v>
      </c>
      <c r="D10" s="12">
        <v>10000</v>
      </c>
      <c r="E10" s="10">
        <f>ROUND(B10*0.25,0)</f>
        <v>933</v>
      </c>
      <c r="F10" s="10">
        <f>ROUND(C10*(6/B5),0)</f>
        <v>1568</v>
      </c>
      <c r="G10" s="9">
        <f t="shared" ref="G10:G15" si="1">SUM(E10:F10)</f>
        <v>2501</v>
      </c>
      <c r="H10" s="10">
        <f>ROUND(B10*0.2,0)</f>
        <v>746</v>
      </c>
      <c r="I10" s="10">
        <f t="shared" ref="I10:I15" si="2">F10</f>
        <v>1568</v>
      </c>
      <c r="J10" s="10">
        <f t="shared" ref="J10:J15" si="3">SUM(H10:I10)</f>
        <v>2314</v>
      </c>
      <c r="K10" s="10">
        <f>ROUND(B10*0.2,0)</f>
        <v>746</v>
      </c>
      <c r="L10" s="10">
        <f t="shared" ref="L10:L15" si="4">F10</f>
        <v>1568</v>
      </c>
      <c r="M10" s="10">
        <f t="shared" ref="M10:M15" si="5">SUM(K10:L10)</f>
        <v>2314</v>
      </c>
      <c r="N10" s="10">
        <f t="shared" ref="N10:N15" si="6">B10-Q10-E10-H10-K10</f>
        <v>747</v>
      </c>
      <c r="O10" s="10">
        <f t="shared" ref="O10:O15" si="7">C10-F10-I10-L10</f>
        <v>1566</v>
      </c>
      <c r="P10" s="9">
        <f t="shared" ref="P10:P15" si="8">SUM(N10:O10)</f>
        <v>2313</v>
      </c>
      <c r="Q10" s="22">
        <f>Q16-SUM(Q11:Q15)</f>
        <v>558</v>
      </c>
      <c r="R10" s="49">
        <f t="shared" ref="R10:R16" si="9">B10/D10</f>
        <v>0.373</v>
      </c>
    </row>
    <row r="11" spans="1:18" ht="33" customHeight="1" x14ac:dyDescent="0.4">
      <c r="A11" s="24" t="s">
        <v>74</v>
      </c>
      <c r="B11" s="40">
        <v>50</v>
      </c>
      <c r="C11" s="11">
        <f t="shared" si="0"/>
        <v>80</v>
      </c>
      <c r="D11" s="12">
        <v>130</v>
      </c>
      <c r="E11" s="10">
        <f t="shared" ref="E11:E15" si="10">ROUND(B11*0.25,0)</f>
        <v>13</v>
      </c>
      <c r="F11" s="10">
        <f>ROUND(C11*(6/B5),0)</f>
        <v>20</v>
      </c>
      <c r="G11" s="9">
        <f t="shared" si="1"/>
        <v>33</v>
      </c>
      <c r="H11" s="10">
        <f t="shared" ref="H11:H15" si="11">ROUND(B11*0.2,0)</f>
        <v>10</v>
      </c>
      <c r="I11" s="10">
        <f t="shared" si="2"/>
        <v>20</v>
      </c>
      <c r="J11" s="10">
        <f t="shared" si="3"/>
        <v>30</v>
      </c>
      <c r="K11" s="10">
        <f t="shared" ref="K11:K15" si="12">ROUND(B11*0.2,0)</f>
        <v>10</v>
      </c>
      <c r="L11" s="10">
        <f t="shared" si="4"/>
        <v>20</v>
      </c>
      <c r="M11" s="10">
        <f t="shared" si="5"/>
        <v>30</v>
      </c>
      <c r="N11" s="10">
        <f t="shared" si="6"/>
        <v>9</v>
      </c>
      <c r="O11" s="10">
        <f t="shared" si="7"/>
        <v>20</v>
      </c>
      <c r="P11" s="9">
        <f t="shared" si="8"/>
        <v>29</v>
      </c>
      <c r="Q11" s="22">
        <f>ROUNDUP(B11*B6,0)</f>
        <v>8</v>
      </c>
      <c r="R11" s="49">
        <f t="shared" si="9"/>
        <v>0.38461538461538464</v>
      </c>
    </row>
    <row r="12" spans="1:18" ht="33" customHeight="1" x14ac:dyDescent="0.4">
      <c r="A12" s="24" t="s">
        <v>75</v>
      </c>
      <c r="B12" s="40">
        <v>25</v>
      </c>
      <c r="C12" s="11">
        <f t="shared" si="0"/>
        <v>40</v>
      </c>
      <c r="D12" s="12">
        <v>65</v>
      </c>
      <c r="E12" s="10">
        <f t="shared" si="10"/>
        <v>6</v>
      </c>
      <c r="F12" s="10">
        <f>ROUND(C12*(6/B5),0)</f>
        <v>10</v>
      </c>
      <c r="G12" s="9">
        <f t="shared" si="1"/>
        <v>16</v>
      </c>
      <c r="H12" s="10">
        <f t="shared" si="11"/>
        <v>5</v>
      </c>
      <c r="I12" s="10">
        <f t="shared" si="2"/>
        <v>10</v>
      </c>
      <c r="J12" s="10">
        <f t="shared" si="3"/>
        <v>15</v>
      </c>
      <c r="K12" s="10">
        <f t="shared" si="12"/>
        <v>5</v>
      </c>
      <c r="L12" s="10">
        <f t="shared" si="4"/>
        <v>10</v>
      </c>
      <c r="M12" s="10">
        <f t="shared" si="5"/>
        <v>15</v>
      </c>
      <c r="N12" s="10">
        <f t="shared" si="6"/>
        <v>5</v>
      </c>
      <c r="O12" s="10">
        <f t="shared" si="7"/>
        <v>10</v>
      </c>
      <c r="P12" s="9">
        <f t="shared" si="8"/>
        <v>15</v>
      </c>
      <c r="Q12" s="22">
        <f>ROUNDUP(B12*B6,0)</f>
        <v>4</v>
      </c>
      <c r="R12" s="49">
        <f t="shared" si="9"/>
        <v>0.38461538461538464</v>
      </c>
    </row>
    <row r="13" spans="1:18" ht="33" customHeight="1" x14ac:dyDescent="0.4">
      <c r="A13" s="24" t="s">
        <v>76</v>
      </c>
      <c r="B13" s="40">
        <v>0</v>
      </c>
      <c r="C13" s="11">
        <f t="shared" si="0"/>
        <v>0</v>
      </c>
      <c r="D13" s="12">
        <v>0</v>
      </c>
      <c r="E13" s="10">
        <f t="shared" si="10"/>
        <v>0</v>
      </c>
      <c r="F13" s="10">
        <f>ROUND(C13*(6/B5),0)</f>
        <v>0</v>
      </c>
      <c r="G13" s="9">
        <f t="shared" si="1"/>
        <v>0</v>
      </c>
      <c r="H13" s="10">
        <f t="shared" si="11"/>
        <v>0</v>
      </c>
      <c r="I13" s="10">
        <f t="shared" si="2"/>
        <v>0</v>
      </c>
      <c r="J13" s="10">
        <f t="shared" si="3"/>
        <v>0</v>
      </c>
      <c r="K13" s="10">
        <f t="shared" si="12"/>
        <v>0</v>
      </c>
      <c r="L13" s="10">
        <f t="shared" si="4"/>
        <v>0</v>
      </c>
      <c r="M13" s="10">
        <f t="shared" si="5"/>
        <v>0</v>
      </c>
      <c r="N13" s="10">
        <f t="shared" si="6"/>
        <v>0</v>
      </c>
      <c r="O13" s="10">
        <f t="shared" si="7"/>
        <v>0</v>
      </c>
      <c r="P13" s="9">
        <f t="shared" si="8"/>
        <v>0</v>
      </c>
      <c r="Q13" s="22">
        <f>ROUNDUP(B13*B6,0)</f>
        <v>0</v>
      </c>
      <c r="R13" s="49" t="e">
        <f t="shared" si="9"/>
        <v>#DIV/0!</v>
      </c>
    </row>
    <row r="14" spans="1:18" ht="33" customHeight="1" x14ac:dyDescent="0.4">
      <c r="A14" s="24" t="s">
        <v>77</v>
      </c>
      <c r="B14" s="40">
        <v>2180</v>
      </c>
      <c r="C14" s="11">
        <f t="shared" si="0"/>
        <v>3590</v>
      </c>
      <c r="D14" s="12">
        <v>5770</v>
      </c>
      <c r="E14" s="10">
        <f t="shared" si="10"/>
        <v>545</v>
      </c>
      <c r="F14" s="10">
        <f>ROUND(C14*(6/B5),0)</f>
        <v>898</v>
      </c>
      <c r="G14" s="9">
        <f t="shared" si="1"/>
        <v>1443</v>
      </c>
      <c r="H14" s="10">
        <f t="shared" si="11"/>
        <v>436</v>
      </c>
      <c r="I14" s="10">
        <f t="shared" si="2"/>
        <v>898</v>
      </c>
      <c r="J14" s="10">
        <f t="shared" si="3"/>
        <v>1334</v>
      </c>
      <c r="K14" s="10">
        <f t="shared" si="12"/>
        <v>436</v>
      </c>
      <c r="L14" s="10">
        <f t="shared" si="4"/>
        <v>898</v>
      </c>
      <c r="M14" s="10">
        <f t="shared" si="5"/>
        <v>1334</v>
      </c>
      <c r="N14" s="10">
        <f t="shared" si="6"/>
        <v>436</v>
      </c>
      <c r="O14" s="10">
        <f t="shared" si="7"/>
        <v>896</v>
      </c>
      <c r="P14" s="9">
        <f t="shared" si="8"/>
        <v>1332</v>
      </c>
      <c r="Q14" s="22">
        <f>ROUNDUP(B14*B6,0)</f>
        <v>327</v>
      </c>
      <c r="R14" s="49">
        <f t="shared" si="9"/>
        <v>0.37781629116117849</v>
      </c>
    </row>
    <row r="15" spans="1:18" ht="33" customHeight="1" thickBot="1" x14ac:dyDescent="0.45">
      <c r="A15" s="41" t="s">
        <v>78</v>
      </c>
      <c r="B15" s="40">
        <v>15</v>
      </c>
      <c r="C15" s="11">
        <f t="shared" si="0"/>
        <v>20</v>
      </c>
      <c r="D15" s="40">
        <v>35</v>
      </c>
      <c r="E15" s="10">
        <f t="shared" si="10"/>
        <v>4</v>
      </c>
      <c r="F15" s="10">
        <f>ROUND(C15*(6/B5),0)</f>
        <v>5</v>
      </c>
      <c r="G15" s="9">
        <f t="shared" si="1"/>
        <v>9</v>
      </c>
      <c r="H15" s="10">
        <f t="shared" si="11"/>
        <v>3</v>
      </c>
      <c r="I15" s="10">
        <f t="shared" si="2"/>
        <v>5</v>
      </c>
      <c r="J15" s="10">
        <f t="shared" si="3"/>
        <v>8</v>
      </c>
      <c r="K15" s="10">
        <f t="shared" si="12"/>
        <v>3</v>
      </c>
      <c r="L15" s="10">
        <f t="shared" si="4"/>
        <v>5</v>
      </c>
      <c r="M15" s="10">
        <f t="shared" si="5"/>
        <v>8</v>
      </c>
      <c r="N15" s="10">
        <f t="shared" si="6"/>
        <v>2</v>
      </c>
      <c r="O15" s="10">
        <f t="shared" si="7"/>
        <v>5</v>
      </c>
      <c r="P15" s="9">
        <f t="shared" si="8"/>
        <v>7</v>
      </c>
      <c r="Q15" s="22">
        <f>ROUNDUP(B15*B6,0)</f>
        <v>3</v>
      </c>
      <c r="R15" s="49">
        <f t="shared" si="9"/>
        <v>0.42857142857142855</v>
      </c>
    </row>
    <row r="16" spans="1:18" s="52" customFormat="1" ht="33" customHeight="1" thickTop="1" thickBot="1" x14ac:dyDescent="0.45">
      <c r="A16" s="50" t="s">
        <v>79</v>
      </c>
      <c r="B16" s="39">
        <f t="shared" ref="B16:P16" si="13">SUM(B10:B15)</f>
        <v>6000</v>
      </c>
      <c r="C16" s="39">
        <f t="shared" si="13"/>
        <v>10000</v>
      </c>
      <c r="D16" s="39">
        <f t="shared" si="13"/>
        <v>16000</v>
      </c>
      <c r="E16" s="39">
        <f t="shared" si="13"/>
        <v>1501</v>
      </c>
      <c r="F16" s="39">
        <f t="shared" si="13"/>
        <v>2501</v>
      </c>
      <c r="G16" s="39">
        <f t="shared" si="13"/>
        <v>4002</v>
      </c>
      <c r="H16" s="39">
        <f t="shared" si="13"/>
        <v>1200</v>
      </c>
      <c r="I16" s="39">
        <f t="shared" si="13"/>
        <v>2501</v>
      </c>
      <c r="J16" s="39">
        <f t="shared" si="13"/>
        <v>3701</v>
      </c>
      <c r="K16" s="39">
        <f t="shared" si="13"/>
        <v>1200</v>
      </c>
      <c r="L16" s="39">
        <f t="shared" si="13"/>
        <v>2501</v>
      </c>
      <c r="M16" s="39">
        <f t="shared" si="13"/>
        <v>3701</v>
      </c>
      <c r="N16" s="39">
        <f t="shared" si="13"/>
        <v>1199</v>
      </c>
      <c r="O16" s="39">
        <f t="shared" si="13"/>
        <v>2497</v>
      </c>
      <c r="P16" s="39">
        <f t="shared" si="13"/>
        <v>3696</v>
      </c>
      <c r="Q16" s="23">
        <f>ROUNDUP(B16*B6,0)</f>
        <v>900</v>
      </c>
      <c r="R16" s="49">
        <f t="shared" si="9"/>
        <v>0.375</v>
      </c>
    </row>
    <row r="17" spans="1:17" ht="17.25" customHeight="1" x14ac:dyDescent="0.4">
      <c r="A17" s="58" t="s">
        <v>80</v>
      </c>
      <c r="B17" s="58"/>
      <c r="C17" s="58"/>
      <c r="D17" s="58"/>
      <c r="E17" s="58"/>
      <c r="F17" s="58"/>
      <c r="G17" s="58"/>
      <c r="H17" s="58"/>
      <c r="I17" s="58"/>
      <c r="J17" s="58"/>
      <c r="K17" s="58"/>
      <c r="L17" s="78"/>
      <c r="M17" s="78"/>
      <c r="N17" s="78"/>
      <c r="O17" s="78"/>
      <c r="P17" s="78"/>
      <c r="Q17" s="78"/>
    </row>
    <row r="18" spans="1:17" x14ac:dyDescent="0.4">
      <c r="A18" s="59" t="s">
        <v>81</v>
      </c>
      <c r="B18" s="76"/>
      <c r="C18" s="76"/>
      <c r="D18" s="76"/>
      <c r="E18" s="76"/>
      <c r="F18" s="76"/>
      <c r="G18" s="76"/>
      <c r="H18" s="76"/>
      <c r="I18" s="76"/>
      <c r="J18" s="76"/>
      <c r="K18" s="76"/>
      <c r="L18" s="77"/>
      <c r="M18" s="77"/>
      <c r="N18" s="77"/>
      <c r="O18" s="77"/>
      <c r="P18" s="77"/>
      <c r="Q18" s="77"/>
    </row>
    <row r="19" spans="1:17" ht="33" customHeight="1" x14ac:dyDescent="0.4">
      <c r="A19" s="54" t="s">
        <v>82</v>
      </c>
      <c r="B19" s="55"/>
      <c r="C19" s="55"/>
      <c r="D19" s="55"/>
      <c r="E19" s="55"/>
      <c r="F19" s="55"/>
      <c r="G19" s="55"/>
      <c r="H19" s="55"/>
      <c r="I19" s="55"/>
      <c r="J19" s="55"/>
      <c r="K19" s="55"/>
      <c r="L19" s="77"/>
      <c r="M19" s="77"/>
      <c r="N19" s="77"/>
      <c r="O19" s="77"/>
      <c r="P19" s="77"/>
      <c r="Q19" s="77"/>
    </row>
    <row r="20" spans="1:17" x14ac:dyDescent="0.4">
      <c r="A20" s="53"/>
    </row>
  </sheetData>
  <mergeCells count="15">
    <mergeCell ref="A17:Q17"/>
    <mergeCell ref="A18:Q18"/>
    <mergeCell ref="A19:Q19"/>
    <mergeCell ref="A1:Q1"/>
    <mergeCell ref="A7:A9"/>
    <mergeCell ref="B7:D8"/>
    <mergeCell ref="E7:G7"/>
    <mergeCell ref="H7:J7"/>
    <mergeCell ref="K7:M7"/>
    <mergeCell ref="N7:P7"/>
    <mergeCell ref="Q7:Q9"/>
    <mergeCell ref="E8:G8"/>
    <mergeCell ref="H8:J8"/>
    <mergeCell ref="K8:M8"/>
    <mergeCell ref="N8:P8"/>
  </mergeCells>
  <phoneticPr fontId="2" type="noConversion"/>
  <pageMargins left="0.7" right="0.7" top="0.75" bottom="0.75" header="0.3" footer="0.3"/>
  <pageSetup paperSize="9" scale="51" orientation="portrait"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格式B(3期)</vt:lpstr>
      <vt:lpstr>格式C(4期)</vt:lpstr>
      <vt:lpstr>格式D(5期)</vt:lpstr>
      <vt:lpstr>'格式B(3期)'!Print_Area</vt:lpstr>
      <vt:lpstr>'格式C(4期)'!Print_Area</vt:lpstr>
      <vt:lpstr>'格式D(5期)'!Print_Area</vt:lpstr>
    </vt:vector>
  </TitlesOfParts>
  <Company>itri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張秀英</dc:creator>
  <cp:lastModifiedBy>陳嘉威</cp:lastModifiedBy>
  <cp:lastPrinted>2007-07-13T08:55:47Z</cp:lastPrinted>
  <dcterms:created xsi:type="dcterms:W3CDTF">1999-06-11T07:52:09Z</dcterms:created>
  <dcterms:modified xsi:type="dcterms:W3CDTF">2023-02-08T05:42:28Z</dcterms:modified>
</cp:coreProperties>
</file>