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750" windowHeight="5270" tabRatio="995" activeTab="0"/>
  </bookViews>
  <sheets>
    <sheet name=" 填表說明" sheetId="1" r:id="rId1"/>
    <sheet name="工時統計表" sheetId="2" r:id="rId2"/>
    <sheet name=" 創新或研究發展人員人事費" sheetId="3" r:id="rId3"/>
    <sheet name="顧問專家費" sheetId="4" r:id="rId4"/>
    <sheet name="消耗性器材及原材料費" sheetId="5" r:id="rId5"/>
    <sheet name="創新或研究發展設備使用費" sheetId="6" r:id="rId6"/>
    <sheet name="創新或研究發展設備維護費" sheetId="7" r:id="rId7"/>
    <sheet name="無形資產引進費、委託研究或驗證費" sheetId="8" r:id="rId8"/>
    <sheet name="國內差旅費" sheetId="9" r:id="rId9"/>
    <sheet name="彙總表" sheetId="10" r:id="rId10"/>
    <sheet name="耗材用量統計表" sheetId="11" r:id="rId11"/>
    <sheet name="設備使用記錄" sheetId="12" r:id="rId12"/>
  </sheets>
  <externalReferences>
    <externalReference r:id="rId15"/>
  </externalReferences>
  <definedNames>
    <definedName name="_xlnm.Print_Area" localSheetId="5">'創新或研究發展設備使用費'!$A$1:$K$29</definedName>
    <definedName name="_xlnm.Print_Area" localSheetId="3">'顧問專家費'!$A$1:$H$23</definedName>
  </definedNames>
  <calcPr fullCalcOnLoad="1"/>
</workbook>
</file>

<file path=xl/comments10.xml><?xml version="1.0" encoding="utf-8"?>
<comments xmlns="http://schemas.openxmlformats.org/spreadsheetml/2006/main">
  <authors>
    <author>Asus</author>
    <author>wynn</author>
  </authors>
  <commentList>
    <comment ref="B6" authorId="0">
      <text>
        <r>
          <rPr>
            <sz val="9"/>
            <rFont val="新細明體"/>
            <family val="1"/>
          </rPr>
          <t xml:space="preserve">本欄請填寫年度預算數，若有變更預算，請填變更後之金額
</t>
        </r>
      </text>
    </comment>
    <comment ref="K6" authorId="0">
      <text>
        <r>
          <rPr>
            <sz val="12"/>
            <rFont val="新細明體"/>
            <family val="1"/>
          </rPr>
          <t xml:space="preserve">每年度第一個月本欄位之金額為零，第二個月本欄位之金額請填入第一個月H6欄位之金額，第三個月
之金額則請填入第二個月H6欄位之金額，其他欄位類推，次年度本欄位又從零起計
</t>
        </r>
      </text>
    </comment>
    <comment ref="N27" authorId="1">
      <text>
        <r>
          <rPr>
            <sz val="9"/>
            <rFont val="標楷體"/>
            <family val="4"/>
          </rPr>
          <t>次月可以自專戶存摺領取之金額</t>
        </r>
      </text>
    </comment>
  </commentList>
</comments>
</file>

<file path=xl/comments3.xml><?xml version="1.0" encoding="utf-8"?>
<comments xmlns="http://schemas.openxmlformats.org/spreadsheetml/2006/main">
  <authors>
    <author>Asus</author>
  </authors>
  <commentList>
    <comment ref="I5" authorId="0">
      <text>
        <r>
          <rPr>
            <sz val="9"/>
            <rFont val="新細明體"/>
            <family val="1"/>
          </rPr>
          <t>請填名稱</t>
        </r>
      </text>
    </comment>
  </commentList>
</comments>
</file>

<file path=xl/sharedStrings.xml><?xml version="1.0" encoding="utf-8"?>
<sst xmlns="http://schemas.openxmlformats.org/spreadsheetml/2006/main" count="503" uniqueCount="312">
  <si>
    <t>合計</t>
  </si>
  <si>
    <t xml:space="preserve"> </t>
  </si>
  <si>
    <t>財產編號</t>
  </si>
  <si>
    <t>設備名稱</t>
  </si>
  <si>
    <t>購入成本</t>
  </si>
  <si>
    <t>傳票日期</t>
  </si>
  <si>
    <t>傳票號碼</t>
  </si>
  <si>
    <t>發票日期</t>
  </si>
  <si>
    <t>發票編號</t>
  </si>
  <si>
    <t>品名</t>
  </si>
  <si>
    <t>數量</t>
  </si>
  <si>
    <t>單位</t>
  </si>
  <si>
    <t>金額</t>
  </si>
  <si>
    <t xml:space="preserve"> </t>
  </si>
  <si>
    <t>金額</t>
  </si>
  <si>
    <t>新購設備維護費</t>
  </si>
  <si>
    <t xml:space="preserve"> </t>
  </si>
  <si>
    <t>金額單位：新台幣元</t>
  </si>
  <si>
    <t>減：年終獎金提列數大於實際發放數</t>
  </si>
  <si>
    <t>日期</t>
  </si>
  <si>
    <t>使用時數</t>
  </si>
  <si>
    <t>用途</t>
  </si>
  <si>
    <t>使用人</t>
  </si>
  <si>
    <t>2</t>
  </si>
  <si>
    <t>3</t>
  </si>
  <si>
    <t>4</t>
  </si>
  <si>
    <t>5</t>
  </si>
  <si>
    <t>年</t>
  </si>
  <si>
    <t>月</t>
  </si>
  <si>
    <t>投入比率</t>
  </si>
  <si>
    <r>
      <t>期</t>
    </r>
    <r>
      <rPr>
        <sz val="12"/>
        <rFont val="Times New Roman"/>
        <family val="1"/>
      </rPr>
      <t xml:space="preserve">       </t>
    </r>
    <r>
      <rPr>
        <sz val="12"/>
        <rFont val="標楷體"/>
        <family val="4"/>
      </rPr>
      <t>間：</t>
    </r>
  </si>
  <si>
    <t>實際用量</t>
  </si>
  <si>
    <r>
      <t>品</t>
    </r>
    <r>
      <rPr>
        <sz val="12"/>
        <rFont val="Times New Roman"/>
        <family val="1"/>
      </rPr>
      <t xml:space="preserve">    </t>
    </r>
    <r>
      <rPr>
        <sz val="12"/>
        <rFont val="標楷體"/>
        <family val="4"/>
      </rPr>
      <t>名</t>
    </r>
  </si>
  <si>
    <t>單位</t>
  </si>
  <si>
    <t>被動元件</t>
  </si>
  <si>
    <r>
      <t>1.</t>
    </r>
    <r>
      <rPr>
        <sz val="12"/>
        <rFont val="標楷體"/>
        <family val="4"/>
      </rPr>
      <t>電阻</t>
    </r>
  </si>
  <si>
    <r>
      <t>2.</t>
    </r>
    <r>
      <rPr>
        <sz val="12"/>
        <rFont val="標楷體"/>
        <family val="4"/>
      </rPr>
      <t>電容</t>
    </r>
  </si>
  <si>
    <r>
      <t xml:space="preserve">              </t>
    </r>
    <r>
      <rPr>
        <sz val="12"/>
        <rFont val="標楷體"/>
        <family val="4"/>
      </rPr>
      <t>小</t>
    </r>
    <r>
      <rPr>
        <sz val="12"/>
        <rFont val="Times New Roman"/>
        <family val="1"/>
      </rPr>
      <t xml:space="preserve">      </t>
    </r>
    <r>
      <rPr>
        <sz val="12"/>
        <rFont val="標楷體"/>
        <family val="4"/>
      </rPr>
      <t>計</t>
    </r>
  </si>
  <si>
    <t>小計</t>
  </si>
  <si>
    <t xml:space="preserve"> </t>
  </si>
  <si>
    <r>
      <t>月報表</t>
    </r>
    <r>
      <rPr>
        <sz val="12"/>
        <rFont val="Times New Roman"/>
        <family val="1"/>
      </rPr>
      <t>6</t>
    </r>
  </si>
  <si>
    <t>金額單位：新台幣元</t>
  </si>
  <si>
    <t>對象</t>
  </si>
  <si>
    <t>項目名稱</t>
  </si>
  <si>
    <t>對照計畫書項目名稱</t>
  </si>
  <si>
    <r>
      <t>小</t>
    </r>
    <r>
      <rPr>
        <sz val="12"/>
        <rFont val="Times New Roman"/>
        <family val="1"/>
      </rPr>
      <t xml:space="preserve">       </t>
    </r>
    <r>
      <rPr>
        <sz val="12"/>
        <rFont val="標楷體"/>
        <family val="4"/>
      </rPr>
      <t>計</t>
    </r>
  </si>
  <si>
    <t>金額單位：新台幣元</t>
  </si>
  <si>
    <t>已有設備維護費</t>
  </si>
  <si>
    <t>會計科目</t>
  </si>
  <si>
    <t>供應商</t>
  </si>
  <si>
    <t>付款期數</t>
  </si>
  <si>
    <r>
      <t>第</t>
    </r>
    <r>
      <rPr>
        <sz val="11"/>
        <rFont val="Times New Roman"/>
        <family val="1"/>
      </rPr>
      <t xml:space="preserve">   </t>
    </r>
    <r>
      <rPr>
        <sz val="11"/>
        <rFont val="標楷體"/>
        <family val="4"/>
      </rPr>
      <t>期</t>
    </r>
  </si>
  <si>
    <r>
      <rPr>
        <sz val="12"/>
        <rFont val="標楷體"/>
        <family val="4"/>
      </rPr>
      <t>金額單位：新台幣元</t>
    </r>
  </si>
  <si>
    <r>
      <rPr>
        <sz val="12"/>
        <rFont val="標楷體"/>
        <family val="4"/>
      </rPr>
      <t>姓名</t>
    </r>
  </si>
  <si>
    <r>
      <rPr>
        <sz val="12"/>
        <rFont val="標楷體"/>
        <family val="4"/>
      </rPr>
      <t>合計</t>
    </r>
  </si>
  <si>
    <r>
      <rPr>
        <sz val="12"/>
        <rFont val="標楷體"/>
        <family val="4"/>
      </rPr>
      <t>製表</t>
    </r>
  </si>
  <si>
    <t>減：超過計畫人月數應核減金額</t>
  </si>
  <si>
    <t>減：其他(        )</t>
  </si>
  <si>
    <t>取得日期  (驗收日期)</t>
  </si>
  <si>
    <r>
      <t>月報表</t>
    </r>
    <r>
      <rPr>
        <sz val="12"/>
        <rFont val="Times New Roman"/>
        <family val="1"/>
      </rPr>
      <t>7</t>
    </r>
  </si>
  <si>
    <t>計畫書預定用量(變更後預定用量)</t>
  </si>
  <si>
    <r>
      <rPr>
        <sz val="12"/>
        <rFont val="標楷體"/>
        <family val="4"/>
      </rPr>
      <t>月報表</t>
    </r>
    <r>
      <rPr>
        <sz val="12"/>
        <rFont val="Times New Roman"/>
        <family val="1"/>
      </rPr>
      <t>8</t>
    </r>
  </si>
  <si>
    <r>
      <rPr>
        <b/>
        <sz val="13"/>
        <rFont val="標楷體"/>
        <family val="4"/>
      </rPr>
      <t>經費彙總及補助款、自籌款分攤計算表</t>
    </r>
  </si>
  <si>
    <r>
      <rPr>
        <sz val="11"/>
        <rFont val="標楷體"/>
        <family val="4"/>
      </rPr>
      <t>金額單位：新台幣元</t>
    </r>
  </si>
  <si>
    <r>
      <rPr>
        <sz val="12"/>
        <rFont val="標楷體"/>
        <family val="4"/>
      </rPr>
      <t>會計科目</t>
    </r>
  </si>
  <si>
    <r>
      <rPr>
        <sz val="12"/>
        <rFont val="標楷體"/>
        <family val="4"/>
      </rPr>
      <t>本年度預算數</t>
    </r>
    <r>
      <rPr>
        <sz val="12"/>
        <rFont val="Times New Roman"/>
        <family val="1"/>
      </rPr>
      <t>(</t>
    </r>
    <r>
      <rPr>
        <sz val="12"/>
        <rFont val="標楷體"/>
        <family val="4"/>
      </rPr>
      <t>變更後預算數</t>
    </r>
    <r>
      <rPr>
        <sz val="12"/>
        <rFont val="Times New Roman"/>
        <family val="1"/>
      </rPr>
      <t>)</t>
    </r>
  </si>
  <si>
    <r>
      <rPr>
        <sz val="12"/>
        <rFont val="標楷體"/>
        <family val="4"/>
      </rPr>
      <t>補助款</t>
    </r>
  </si>
  <si>
    <r>
      <rPr>
        <sz val="12"/>
        <rFont val="標楷體"/>
        <family val="4"/>
      </rPr>
      <t>自籌款</t>
    </r>
  </si>
  <si>
    <r>
      <rPr>
        <sz val="12"/>
        <rFont val="標楷體"/>
        <family val="4"/>
      </rPr>
      <t>合計數</t>
    </r>
  </si>
  <si>
    <r>
      <rPr>
        <sz val="12"/>
        <rFont val="標楷體"/>
        <family val="4"/>
      </rPr>
      <t>期初累計數</t>
    </r>
  </si>
  <si>
    <r>
      <rPr>
        <sz val="12"/>
        <rFont val="標楷體"/>
        <family val="4"/>
      </rPr>
      <t>期末累計數</t>
    </r>
  </si>
  <si>
    <r>
      <rPr>
        <b/>
        <sz val="13"/>
        <rFont val="標楷體"/>
        <family val="4"/>
      </rPr>
      <t>參與本計畫工時統計表</t>
    </r>
  </si>
  <si>
    <r>
      <rPr>
        <sz val="12"/>
        <rFont val="標楷體"/>
        <family val="4"/>
      </rPr>
      <t>投入</t>
    </r>
  </si>
  <si>
    <r>
      <rPr>
        <b/>
        <sz val="12"/>
        <rFont val="標楷體"/>
        <family val="4"/>
      </rPr>
      <t>簽名</t>
    </r>
  </si>
  <si>
    <r>
      <rPr>
        <sz val="12"/>
        <rFont val="標楷體"/>
        <family val="4"/>
      </rPr>
      <t>比率</t>
    </r>
  </si>
  <si>
    <r>
      <rPr>
        <sz val="12"/>
        <rFont val="標楷體"/>
        <family val="4"/>
      </rPr>
      <t>張三</t>
    </r>
  </si>
  <si>
    <r>
      <rPr>
        <sz val="12"/>
        <rFont val="標楷體"/>
        <family val="4"/>
      </rPr>
      <t>李四</t>
    </r>
  </si>
  <si>
    <r>
      <rPr>
        <sz val="12"/>
        <rFont val="標楷體"/>
        <family val="4"/>
      </rPr>
      <t>王五</t>
    </r>
  </si>
  <si>
    <r>
      <rPr>
        <b/>
        <sz val="13"/>
        <rFont val="標楷體"/>
        <family val="4"/>
      </rPr>
      <t>顧問、專家費明細表</t>
    </r>
  </si>
  <si>
    <r>
      <rPr>
        <sz val="12"/>
        <rFont val="標楷體"/>
        <family val="4"/>
      </rPr>
      <t>傳票日期</t>
    </r>
  </si>
  <si>
    <r>
      <rPr>
        <sz val="12"/>
        <rFont val="標楷體"/>
        <family val="4"/>
      </rPr>
      <t>傳票號碼</t>
    </r>
  </si>
  <si>
    <r>
      <rPr>
        <sz val="12"/>
        <rFont val="標楷體"/>
        <family val="4"/>
      </rPr>
      <t>顧問姓名</t>
    </r>
  </si>
  <si>
    <r>
      <rPr>
        <sz val="12"/>
        <rFont val="標楷體"/>
        <family val="4"/>
      </rPr>
      <t>內容</t>
    </r>
  </si>
  <si>
    <r>
      <rPr>
        <sz val="12"/>
        <rFont val="標楷體"/>
        <family val="4"/>
      </rPr>
      <t>顧問費計算方式</t>
    </r>
  </si>
  <si>
    <r>
      <rPr>
        <sz val="12"/>
        <rFont val="標楷體"/>
        <family val="4"/>
      </rPr>
      <t>金額</t>
    </r>
  </si>
  <si>
    <r>
      <rPr>
        <sz val="12"/>
        <rFont val="標楷體"/>
        <family val="4"/>
      </rPr>
      <t>錢六</t>
    </r>
  </si>
  <si>
    <r>
      <rPr>
        <sz val="12"/>
        <rFont val="標楷體"/>
        <family val="4"/>
      </rPr>
      <t>月報表</t>
    </r>
    <r>
      <rPr>
        <sz val="12"/>
        <rFont val="Times New Roman"/>
        <family val="1"/>
      </rPr>
      <t>4</t>
    </r>
  </si>
  <si>
    <r>
      <rPr>
        <sz val="12"/>
        <rFont val="標楷體"/>
        <family val="4"/>
      </rPr>
      <t>供應商</t>
    </r>
  </si>
  <si>
    <r>
      <rPr>
        <sz val="12"/>
        <rFont val="標楷體"/>
        <family val="4"/>
      </rPr>
      <t>品名</t>
    </r>
  </si>
  <si>
    <r>
      <rPr>
        <sz val="12"/>
        <rFont val="標楷體"/>
        <family val="4"/>
      </rPr>
      <t>對照計畫書項目</t>
    </r>
  </si>
  <si>
    <r>
      <rPr>
        <sz val="12"/>
        <rFont val="標楷體"/>
        <family val="4"/>
      </rPr>
      <t>數量</t>
    </r>
  </si>
  <si>
    <r>
      <rPr>
        <sz val="12"/>
        <rFont val="標楷體"/>
        <family val="4"/>
      </rPr>
      <t>單位</t>
    </r>
  </si>
  <si>
    <r>
      <rPr>
        <sz val="12"/>
        <rFont val="標楷體"/>
        <family val="4"/>
      </rPr>
      <t>金額</t>
    </r>
  </si>
  <si>
    <r>
      <rPr>
        <sz val="12"/>
        <rFont val="標楷體"/>
        <family val="4"/>
      </rPr>
      <t>被動元件</t>
    </r>
  </si>
  <si>
    <r>
      <rPr>
        <sz val="12"/>
        <rFont val="標楷體"/>
        <family val="4"/>
      </rPr>
      <t>合計</t>
    </r>
  </si>
  <si>
    <t xml:space="preserve"> </t>
  </si>
  <si>
    <r>
      <rPr>
        <sz val="11"/>
        <rFont val="標楷體"/>
        <family val="4"/>
      </rPr>
      <t>金額單位：新台幣元</t>
    </r>
  </si>
  <si>
    <r>
      <rPr>
        <b/>
        <sz val="12"/>
        <rFont val="標楷體"/>
        <family val="4"/>
      </rPr>
      <t>已有設備使用費</t>
    </r>
  </si>
  <si>
    <r>
      <rPr>
        <sz val="12"/>
        <rFont val="標楷體"/>
        <family val="4"/>
      </rPr>
      <t>財產編號</t>
    </r>
  </si>
  <si>
    <r>
      <rPr>
        <sz val="12"/>
        <rFont val="標楷體"/>
        <family val="4"/>
      </rPr>
      <t>設備名稱</t>
    </r>
  </si>
  <si>
    <r>
      <rPr>
        <sz val="12"/>
        <rFont val="標楷體"/>
        <family val="4"/>
      </rPr>
      <t>進口日期</t>
    </r>
    <r>
      <rPr>
        <sz val="12"/>
        <rFont val="Times New Roman"/>
        <family val="1"/>
      </rPr>
      <t xml:space="preserve">    (</t>
    </r>
    <r>
      <rPr>
        <sz val="12"/>
        <rFont val="標楷體"/>
        <family val="4"/>
      </rPr>
      <t>或發票日期</t>
    </r>
    <r>
      <rPr>
        <sz val="12"/>
        <rFont val="Times New Roman"/>
        <family val="1"/>
      </rPr>
      <t>)</t>
    </r>
  </si>
  <si>
    <r>
      <rPr>
        <sz val="12"/>
        <rFont val="標楷體"/>
        <family val="4"/>
      </rPr>
      <t>取得日期</t>
    </r>
    <r>
      <rPr>
        <sz val="12"/>
        <rFont val="Times New Roman"/>
        <family val="1"/>
      </rPr>
      <t xml:space="preserve">  (</t>
    </r>
    <r>
      <rPr>
        <sz val="12"/>
        <rFont val="標楷體"/>
        <family val="4"/>
      </rPr>
      <t>驗收日期</t>
    </r>
    <r>
      <rPr>
        <sz val="12"/>
        <rFont val="Times New Roman"/>
        <family val="1"/>
      </rPr>
      <t>)</t>
    </r>
  </si>
  <si>
    <r>
      <rPr>
        <sz val="12"/>
        <rFont val="標楷體"/>
        <family val="4"/>
      </rPr>
      <t>購入成本</t>
    </r>
  </si>
  <si>
    <r>
      <rPr>
        <sz val="12"/>
        <rFont val="標楷體"/>
        <family val="4"/>
      </rPr>
      <t>套數</t>
    </r>
  </si>
  <si>
    <r>
      <rPr>
        <sz val="10"/>
        <rFont val="標楷體"/>
        <family val="4"/>
      </rPr>
      <t>每月攤提
使用費</t>
    </r>
  </si>
  <si>
    <r>
      <rPr>
        <sz val="10"/>
        <rFont val="標楷體"/>
        <family val="4"/>
      </rPr>
      <t>當月
投入比率</t>
    </r>
  </si>
  <si>
    <r>
      <rPr>
        <sz val="10"/>
        <rFont val="標楷體"/>
        <family val="4"/>
      </rPr>
      <t>應計入本計畫使用費</t>
    </r>
  </si>
  <si>
    <r>
      <rPr>
        <sz val="10"/>
        <rFont val="標楷體"/>
        <family val="4"/>
      </rPr>
      <t>累計投入比率</t>
    </r>
  </si>
  <si>
    <t>7-01-01-001</t>
  </si>
  <si>
    <r>
      <rPr>
        <sz val="12"/>
        <rFont val="標楷體"/>
        <family val="4"/>
      </rPr>
      <t>示波器</t>
    </r>
  </si>
  <si>
    <t>6-01-01-002</t>
  </si>
  <si>
    <t>AAA</t>
  </si>
  <si>
    <r>
      <rPr>
        <sz val="12"/>
        <rFont val="標楷體"/>
        <family val="4"/>
      </rPr>
      <t>小計</t>
    </r>
  </si>
  <si>
    <r>
      <rPr>
        <b/>
        <sz val="12"/>
        <rFont val="標楷體"/>
        <family val="4"/>
      </rPr>
      <t>新購設備使用費</t>
    </r>
  </si>
  <si>
    <r>
      <rPr>
        <sz val="12"/>
        <rFont val="標楷體"/>
        <family val="4"/>
      </rPr>
      <t>進口日期</t>
    </r>
    <r>
      <rPr>
        <sz val="12"/>
        <rFont val="Times New Roman"/>
        <family val="1"/>
      </rPr>
      <t xml:space="preserve">    (</t>
    </r>
    <r>
      <rPr>
        <sz val="12"/>
        <rFont val="標楷體"/>
        <family val="4"/>
      </rPr>
      <t>或發票日期</t>
    </r>
    <r>
      <rPr>
        <sz val="12"/>
        <rFont val="Times New Roman"/>
        <family val="1"/>
      </rPr>
      <t>)</t>
    </r>
  </si>
  <si>
    <r>
      <rPr>
        <sz val="12"/>
        <rFont val="標楷體"/>
        <family val="4"/>
      </rPr>
      <t>取得日期</t>
    </r>
    <r>
      <rPr>
        <sz val="12"/>
        <rFont val="Times New Roman"/>
        <family val="1"/>
      </rPr>
      <t xml:space="preserve">  (</t>
    </r>
    <r>
      <rPr>
        <sz val="12"/>
        <rFont val="標楷體"/>
        <family val="4"/>
      </rPr>
      <t>驗收日期</t>
    </r>
    <r>
      <rPr>
        <sz val="12"/>
        <rFont val="Times New Roman"/>
        <family val="1"/>
      </rPr>
      <t>)</t>
    </r>
  </si>
  <si>
    <r>
      <rPr>
        <sz val="12"/>
        <rFont val="標楷體"/>
        <family val="4"/>
      </rPr>
      <t>購入成本</t>
    </r>
  </si>
  <si>
    <t>9-01-01-001</t>
  </si>
  <si>
    <t>9-01-01-002</t>
  </si>
  <si>
    <t>9-02-02-004</t>
  </si>
  <si>
    <t>CCC</t>
  </si>
  <si>
    <t xml:space="preserve"> </t>
  </si>
  <si>
    <r>
      <rPr>
        <b/>
        <sz val="9"/>
        <rFont val="標楷體"/>
        <family val="4"/>
      </rPr>
      <t>設備使用費</t>
    </r>
  </si>
  <si>
    <r>
      <t>xx</t>
    </r>
    <r>
      <rPr>
        <sz val="12"/>
        <rFont val="標楷體"/>
        <family val="4"/>
      </rPr>
      <t>年</t>
    </r>
    <r>
      <rPr>
        <sz val="12"/>
        <rFont val="Times New Roman"/>
        <family val="1"/>
      </rPr>
      <t xml:space="preserve"> x</t>
    </r>
    <r>
      <rPr>
        <sz val="12"/>
        <rFont val="標楷體"/>
        <family val="4"/>
      </rPr>
      <t>月</t>
    </r>
  </si>
  <si>
    <t>參考表2</t>
  </si>
  <si>
    <t>月報表2</t>
  </si>
  <si>
    <t>月報表9</t>
  </si>
  <si>
    <t>參考表1</t>
  </si>
  <si>
    <t>消耗性器材及原材料實際用量明細表及計畫預定用量比較表</t>
  </si>
  <si>
    <r>
      <rPr>
        <sz val="10"/>
        <rFont val="標楷體"/>
        <family val="4"/>
      </rPr>
      <t>姓名</t>
    </r>
  </si>
  <si>
    <r>
      <rPr>
        <sz val="10"/>
        <rFont val="標楷體"/>
        <family val="4"/>
      </rPr>
      <t>職稱</t>
    </r>
  </si>
  <si>
    <r>
      <rPr>
        <sz val="10"/>
        <rFont val="標楷體"/>
        <family val="4"/>
      </rPr>
      <t>出差期間</t>
    </r>
  </si>
  <si>
    <r>
      <rPr>
        <sz val="10"/>
        <rFont val="標楷體"/>
        <family val="4"/>
      </rPr>
      <t>人天數</t>
    </r>
  </si>
  <si>
    <r>
      <rPr>
        <sz val="10"/>
        <rFont val="標楷體"/>
        <family val="4"/>
      </rPr>
      <t>地點</t>
    </r>
  </si>
  <si>
    <r>
      <rPr>
        <sz val="10"/>
        <rFont val="標楷體"/>
        <family val="4"/>
      </rPr>
      <t>事由</t>
    </r>
  </si>
  <si>
    <r>
      <rPr>
        <sz val="10"/>
        <rFont val="標楷體"/>
        <family val="4"/>
      </rPr>
      <t>傳票日期</t>
    </r>
  </si>
  <si>
    <r>
      <rPr>
        <sz val="10"/>
        <rFont val="標楷體"/>
        <family val="4"/>
      </rPr>
      <t>傳票號碼</t>
    </r>
  </si>
  <si>
    <r>
      <rPr>
        <sz val="10"/>
        <rFont val="標楷體"/>
        <family val="4"/>
      </rPr>
      <t>機票</t>
    </r>
  </si>
  <si>
    <r>
      <rPr>
        <sz val="10"/>
        <rFont val="標楷體"/>
        <family val="4"/>
      </rPr>
      <t>車資</t>
    </r>
  </si>
  <si>
    <r>
      <rPr>
        <sz val="10"/>
        <rFont val="標楷體"/>
        <family val="4"/>
      </rPr>
      <t>住宿費</t>
    </r>
  </si>
  <si>
    <r>
      <rPr>
        <sz val="10"/>
        <rFont val="標楷體"/>
        <family val="4"/>
      </rPr>
      <t>其他</t>
    </r>
  </si>
  <si>
    <r>
      <rPr>
        <sz val="10"/>
        <rFont val="標楷體"/>
        <family val="4"/>
      </rPr>
      <t>合計</t>
    </r>
  </si>
  <si>
    <r>
      <rPr>
        <sz val="10"/>
        <rFont val="標楷體"/>
        <family val="4"/>
      </rPr>
      <t>小計</t>
    </r>
  </si>
  <si>
    <r>
      <rPr>
        <b/>
        <sz val="10"/>
        <rFont val="標楷體"/>
        <family val="4"/>
      </rPr>
      <t>國內差旅費</t>
    </r>
  </si>
  <si>
    <r>
      <rPr>
        <sz val="8"/>
        <rFont val="標楷體"/>
        <family val="4"/>
      </rPr>
      <t xml:space="preserve">日支費
</t>
    </r>
    <r>
      <rPr>
        <sz val="8"/>
        <rFont val="Times New Roman"/>
        <family val="1"/>
      </rPr>
      <t>(</t>
    </r>
    <r>
      <rPr>
        <sz val="8"/>
        <rFont val="標楷體"/>
        <family val="4"/>
      </rPr>
      <t>膳雜費</t>
    </r>
    <r>
      <rPr>
        <sz val="8"/>
        <rFont val="Times New Roman"/>
        <family val="1"/>
      </rPr>
      <t>)</t>
    </r>
  </si>
  <si>
    <r>
      <t xml:space="preserve">    1.</t>
    </r>
    <r>
      <rPr>
        <sz val="12"/>
        <rFont val="標楷體"/>
        <family val="4"/>
      </rPr>
      <t>已有設備使用費</t>
    </r>
  </si>
  <si>
    <r>
      <t xml:space="preserve">    2.</t>
    </r>
    <r>
      <rPr>
        <sz val="12"/>
        <rFont val="標楷體"/>
        <family val="4"/>
      </rPr>
      <t>新購設備使用費</t>
    </r>
  </si>
  <si>
    <r>
      <t xml:space="preserve">    1.</t>
    </r>
    <r>
      <rPr>
        <sz val="12"/>
        <rFont val="標楷體"/>
        <family val="4"/>
      </rPr>
      <t>已有設備維護費</t>
    </r>
  </si>
  <si>
    <r>
      <t xml:space="preserve">    2.</t>
    </r>
    <r>
      <rPr>
        <sz val="12"/>
        <rFont val="標楷體"/>
        <family val="4"/>
      </rPr>
      <t>新購設備維護費</t>
    </r>
  </si>
  <si>
    <t>驗證費</t>
  </si>
  <si>
    <t>委託研究</t>
  </si>
  <si>
    <t>對照計畫書項目名稱</t>
  </si>
  <si>
    <t>**********</t>
  </si>
  <si>
    <t>測試驗證項目</t>
  </si>
  <si>
    <t>需鍵入資料的部分</t>
  </si>
  <si>
    <t>設有電腦公式會自行計算</t>
  </si>
  <si>
    <t>提醒您注意之金額</t>
  </si>
  <si>
    <t>匯款日期/支票票號</t>
  </si>
  <si>
    <t>5.匯款日期/支票號碼﹐若以零用金支付請註明。</t>
  </si>
  <si>
    <t>小計</t>
  </si>
  <si>
    <r>
      <rPr>
        <sz val="12"/>
        <rFont val="標楷體"/>
        <family val="4"/>
      </rPr>
      <t>職稱</t>
    </r>
  </si>
  <si>
    <r>
      <rPr>
        <sz val="12"/>
        <rFont val="標楷體"/>
        <family val="4"/>
      </rPr>
      <t>本薪</t>
    </r>
  </si>
  <si>
    <r>
      <rPr>
        <sz val="12"/>
        <rFont val="標楷體"/>
        <family val="4"/>
      </rPr>
      <t>職務加給</t>
    </r>
  </si>
  <si>
    <r>
      <rPr>
        <sz val="12"/>
        <rFont val="標楷體"/>
        <family val="4"/>
      </rPr>
      <t>主管加給</t>
    </r>
  </si>
  <si>
    <r>
      <rPr>
        <sz val="12"/>
        <rFont val="標楷體"/>
        <family val="4"/>
      </rPr>
      <t>月薪小計</t>
    </r>
  </si>
  <si>
    <r>
      <rPr>
        <sz val="10"/>
        <rFont val="標楷體"/>
        <family val="4"/>
      </rPr>
      <t>每月可提列之</t>
    </r>
  </si>
  <si>
    <r>
      <rPr>
        <sz val="11"/>
        <rFont val="標楷體"/>
        <family val="4"/>
      </rPr>
      <t>其他</t>
    </r>
  </si>
  <si>
    <r>
      <rPr>
        <sz val="10"/>
        <rFont val="標楷體"/>
        <family val="4"/>
      </rPr>
      <t>年終獎金上限</t>
    </r>
  </si>
  <si>
    <t>A</t>
  </si>
  <si>
    <t>B</t>
  </si>
  <si>
    <t>C</t>
  </si>
  <si>
    <t>D=A+B+C</t>
  </si>
  <si>
    <t>E=D*2/12</t>
  </si>
  <si>
    <r>
      <t>F</t>
    </r>
    <r>
      <rPr>
        <sz val="10"/>
        <rFont val="標楷體"/>
        <family val="4"/>
      </rPr>
      <t>≦</t>
    </r>
    <r>
      <rPr>
        <sz val="10"/>
        <rFont val="Times New Roman"/>
        <family val="1"/>
      </rPr>
      <t>E</t>
    </r>
  </si>
  <si>
    <t>G</t>
  </si>
  <si>
    <t>H</t>
  </si>
  <si>
    <t>I=D+F+G+H</t>
  </si>
  <si>
    <t>J</t>
  </si>
  <si>
    <t>K=I*J</t>
  </si>
  <si>
    <t>L</t>
  </si>
  <si>
    <t>M=K+L</t>
  </si>
  <si>
    <r>
      <rPr>
        <sz val="12"/>
        <rFont val="標楷體"/>
        <family val="4"/>
      </rPr>
      <t>工程師</t>
    </r>
  </si>
  <si>
    <r>
      <rPr>
        <sz val="12"/>
        <rFont val="標楷體"/>
        <family val="4"/>
      </rPr>
      <t>經理</t>
    </r>
  </si>
  <si>
    <t>計畫主持人(蓋章)</t>
  </si>
  <si>
    <t>製表(蓋章)</t>
  </si>
  <si>
    <t>消耗性器材及原材料費明細表</t>
  </si>
  <si>
    <r>
      <t>國內</t>
    </r>
    <r>
      <rPr>
        <b/>
        <sz val="13"/>
        <rFont val="標楷體"/>
        <family val="4"/>
      </rPr>
      <t>差旅費明細表</t>
    </r>
  </si>
  <si>
    <t>二、消耗性器材及原材料費</t>
  </si>
  <si>
    <t>製表(蓋章)</t>
  </si>
  <si>
    <t>月報表1</t>
  </si>
  <si>
    <t>月報表5</t>
  </si>
  <si>
    <t>月報表3</t>
  </si>
  <si>
    <t>1.當月應上班總時數</t>
  </si>
  <si>
    <t>2.投入比率=</t>
  </si>
  <si>
    <t xml:space="preserve">   (以1.00、0.85小數點兩位表示)</t>
  </si>
  <si>
    <t>5.各年度可認列之顧問、專家費，若採按月計酬者，以不超過當年度計畫執行期間為列報上限，且應不超過各年度執行期間依據權責基礎所負擔之費用。</t>
  </si>
  <si>
    <t>2.匯款日期/支票號碼﹐若以零用金支付請註明。</t>
  </si>
  <si>
    <t>1.本表請每月填寫。</t>
  </si>
  <si>
    <t>2.可扣抵之營業稅不得報支。</t>
  </si>
  <si>
    <t>3.對照計畫項目名稱為計畫書所列耗材項目名稱。</t>
  </si>
  <si>
    <t>4.如為自共通性材料領用，發票日期、發票號碼請改填寫領料單日期、領料單號碼，供應商及付款憑證欄則可空白。</t>
  </si>
  <si>
    <t>6.會計科目為公司帳列科目。供專案計畫研究或試驗之各項原料、物料、消耗性器材應具備研究實驗有關紀錄，其未具備有關紀錄或混雜於當年度在製品、製成品成本內者，得不予認定。</t>
  </si>
  <si>
    <t>小時。</t>
  </si>
  <si>
    <t>投入小時數合計/當月上班總時數。</t>
  </si>
  <si>
    <t>3.本表請每月填寫。</t>
  </si>
  <si>
    <t>4.請假不論是否扣薪，請假時數均不得列入投入工時計算。</t>
  </si>
  <si>
    <t>5.公司加班如另發加班費或採責任制者則上表所統計之工時不含加班時數；如採補休方式當月加班已補休之時數可計入，補休時則視同請假處理。</t>
  </si>
  <si>
    <t>6.填表時人員名單之位置請勿更動。離職或請調人員之位置仍請保留，新進人員依序至於表格中原先最後一名人員之後。</t>
  </si>
  <si>
    <t>7.同一人員已列報於本計畫之投入工時不得重複列報為其他政府補助計畫之投入工時。</t>
  </si>
  <si>
    <t>8.當月全公司不扣薪資且不需請假之工時可不計入當月應上班時數，例如農曆新年之年假及平時之例假日。</t>
  </si>
  <si>
    <t>9.每月投入比率最高為1.00。</t>
  </si>
  <si>
    <t>2.投入比率應與工時卡統計當月份一致。</t>
  </si>
  <si>
    <t>3.所列薪資項目限固定薪資、估列年終獎金、加班費，不含伙食費、退休金、退職金、資遣費、勞健保費等。</t>
  </si>
  <si>
    <t>4.如有其他項(限固定薪)請公司自行填入其他項內並列出薪資名稱，不敷使用請自行展開。</t>
  </si>
  <si>
    <t>5.所列職稱係其在公司所擔任之職務，例如研發部經理。</t>
  </si>
  <si>
    <t>6.年終獎金採按月提列方式(所稱年終獎金包含由公司發放之端午、中秋及年終獎金)。</t>
  </si>
  <si>
    <t>7.年終獎金實際提列數請同時考慮上限及以往年度發放情形，以較低者提列。</t>
  </si>
  <si>
    <t>9.因晉用人員即可由其他政府計畫而獲得補助者應自月薪中扣除。</t>
  </si>
  <si>
    <t>4.會計科目為公司帳列科目。</t>
  </si>
  <si>
    <t>2.出差人員僅限本計畫所列研究發展人員(不含顧問及專家)。</t>
  </si>
  <si>
    <t>4.可扣抵之營業稅不得報支。</t>
  </si>
  <si>
    <t>5.匯款日期/支票號碼，若以零用金支付請註明。</t>
  </si>
  <si>
    <t>7.消耗性器材及原材料用量超過計畫書編列數＜30%屬第1類變更。</t>
  </si>
  <si>
    <t>8.消耗性器材及原材料用量超過計畫書編列數≧30%屬第3類變更。</t>
  </si>
  <si>
    <t>計畫認列</t>
  </si>
  <si>
    <t>加班費</t>
  </si>
  <si>
    <t>計畫開始日時之
帳面價值</t>
  </si>
  <si>
    <r>
      <rPr>
        <sz val="10"/>
        <rFont val="標楷體"/>
        <family val="4"/>
      </rPr>
      <t>當月實際提列</t>
    </r>
  </si>
  <si>
    <r>
      <rPr>
        <sz val="10"/>
        <rFont val="標楷體"/>
        <family val="4"/>
      </rPr>
      <t>之年終獎金</t>
    </r>
    <r>
      <rPr>
        <sz val="10"/>
        <rFont val="Times New Roman"/>
        <family val="1"/>
      </rPr>
      <t xml:space="preserve"> F</t>
    </r>
  </si>
  <si>
    <t>對照計畫書項目名稱</t>
  </si>
  <si>
    <t>數量</t>
  </si>
  <si>
    <t>本計畫使用情形</t>
  </si>
  <si>
    <t>審核(簽章)</t>
  </si>
  <si>
    <r>
      <t xml:space="preserve">              </t>
    </r>
    <r>
      <rPr>
        <sz val="12"/>
        <rFont val="標楷體"/>
        <family val="4"/>
      </rPr>
      <t>合</t>
    </r>
    <r>
      <rPr>
        <sz val="12"/>
        <rFont val="Times New Roman"/>
        <family val="1"/>
      </rPr>
      <t xml:space="preserve">      </t>
    </r>
    <r>
      <rPr>
        <sz val="12"/>
        <rFont val="標楷體"/>
        <family val="4"/>
      </rPr>
      <t>計</t>
    </r>
  </si>
  <si>
    <t>6.會計科目為公司帳列科目。</t>
  </si>
  <si>
    <r>
      <rPr>
        <sz val="12"/>
        <rFont val="標楷體"/>
        <family val="4"/>
      </rPr>
      <t>本期實支數</t>
    </r>
  </si>
  <si>
    <r>
      <t xml:space="preserve">         </t>
    </r>
    <r>
      <rPr>
        <sz val="12"/>
        <rFont val="標楷體"/>
        <family val="4"/>
      </rPr>
      <t>期末累計實支數分配</t>
    </r>
  </si>
  <si>
    <r>
      <t xml:space="preserve">         </t>
    </r>
    <r>
      <rPr>
        <sz val="12"/>
        <rFont val="標楷體"/>
        <family val="4"/>
      </rPr>
      <t>期初累計實支數分配</t>
    </r>
  </si>
  <si>
    <r>
      <t xml:space="preserve">         </t>
    </r>
    <r>
      <rPr>
        <sz val="12"/>
        <rFont val="標楷體"/>
        <family val="4"/>
      </rPr>
      <t>本月實支數分配</t>
    </r>
  </si>
  <si>
    <t>一、創新或研究發展人員之人事費</t>
  </si>
  <si>
    <r>
      <t xml:space="preserve">    2.</t>
    </r>
    <r>
      <rPr>
        <sz val="12"/>
        <rFont val="標楷體"/>
        <family val="4"/>
      </rPr>
      <t>市場行銷企劃相關人員</t>
    </r>
  </si>
  <si>
    <r>
      <t xml:space="preserve">    3.</t>
    </r>
    <r>
      <rPr>
        <sz val="12"/>
        <rFont val="標楷體"/>
        <family val="4"/>
      </rPr>
      <t>顧問、專家費</t>
    </r>
  </si>
  <si>
    <t>六、差旅費</t>
  </si>
  <si>
    <r>
      <t xml:space="preserve">    1.</t>
    </r>
    <r>
      <rPr>
        <sz val="12"/>
        <rFont val="標楷體"/>
        <family val="4"/>
      </rPr>
      <t>國內差旅費</t>
    </r>
  </si>
  <si>
    <r>
      <rPr>
        <sz val="12"/>
        <rFont val="標楷體"/>
        <family val="4"/>
      </rPr>
      <t>製表</t>
    </r>
    <r>
      <rPr>
        <sz val="12"/>
        <rFont val="Times New Roman"/>
        <family val="1"/>
      </rPr>
      <t>(</t>
    </r>
    <r>
      <rPr>
        <sz val="12"/>
        <rFont val="標楷體"/>
        <family val="4"/>
      </rPr>
      <t>蓋章</t>
    </r>
    <r>
      <rPr>
        <sz val="12"/>
        <rFont val="Times New Roman"/>
        <family val="1"/>
      </rPr>
      <t>)</t>
    </r>
  </si>
  <si>
    <r>
      <t xml:space="preserve">   </t>
    </r>
    <r>
      <rPr>
        <b/>
        <sz val="13"/>
        <rFont val="標楷體"/>
        <family val="4"/>
      </rPr>
      <t>創新或研發人員之人事費明細表</t>
    </r>
  </si>
  <si>
    <r>
      <rPr>
        <sz val="12"/>
        <rFont val="標楷體"/>
        <family val="4"/>
      </rPr>
      <t>其他</t>
    </r>
  </si>
  <si>
    <r>
      <rPr>
        <sz val="10"/>
        <rFont val="標楷體"/>
        <family val="4"/>
      </rPr>
      <t>薪餉小計</t>
    </r>
  </si>
  <si>
    <r>
      <rPr>
        <sz val="10"/>
        <rFont val="標楷體"/>
        <family val="4"/>
      </rPr>
      <t>投入比率</t>
    </r>
  </si>
  <si>
    <r>
      <rPr>
        <sz val="10"/>
        <rFont val="標楷體"/>
        <family val="4"/>
      </rPr>
      <t>應計入本計</t>
    </r>
  </si>
  <si>
    <r>
      <rPr>
        <sz val="10"/>
        <rFont val="標楷體"/>
        <family val="4"/>
      </rPr>
      <t>畫之薪餉</t>
    </r>
  </si>
  <si>
    <r>
      <rPr>
        <sz val="10"/>
        <rFont val="標楷體"/>
        <family val="4"/>
      </rPr>
      <t>畫之薪資</t>
    </r>
  </si>
  <si>
    <t>市場行銷企劃相關人員</t>
  </si>
  <si>
    <t>8.年終獎金提列數大於實際發放金額請自行調整扣除</t>
  </si>
  <si>
    <t>2.請將「已有設備」及「新增設備」分開填列。</t>
  </si>
  <si>
    <t>3.設備名稱應與計畫書所列相同。</t>
  </si>
  <si>
    <t>6.設備於保固期內不得報支維護費(保固期至少 1 年)。</t>
  </si>
  <si>
    <t>7.簽訂維護費合約之設備維護費係以當月該設備投入比率計算其應分攤之維護費。</t>
  </si>
  <si>
    <t>8.未簽訂年度維護合約之設備，則其每ㄧ設備每年度所編列維護費不得超過該設備購入成本之20%。(年度計畫期程不滿一年者依據比例計算該設備之維護費上限) ，請公司自行控管。</t>
  </si>
  <si>
    <t>9.維修工資限取得外來憑證。</t>
  </si>
  <si>
    <t>10.會計科目為公司帳列科目。</t>
  </si>
  <si>
    <t>備註：</t>
  </si>
  <si>
    <t>1.本期實支數之期初累計數每1年度自零起計，次月則為前1個月之期末數。</t>
  </si>
  <si>
    <t>4.預算數為當年度預算，若有預算變更請填變更後預算數。</t>
  </si>
  <si>
    <t>2.可提領之金額為本月實支數分配中之補助款金額，且須於次月方可提領，即1月結算的可動支補助款需於2月才能提領，溢領會有罰款，請注意(12月請於次年1月領款)。</t>
  </si>
  <si>
    <t>5.若該科目對特定項目另指定補助款與自籌款預算，請將上表格式已複製方式自行展開運用。</t>
  </si>
  <si>
    <t>3.年度查帳不論是否有調整數，請勿更改期初數。</t>
  </si>
  <si>
    <t>1.本表請每年度結束最後一個月填寫。</t>
  </si>
  <si>
    <t>2.請統計當年度用量。</t>
  </si>
  <si>
    <t>1.當月正常使用時數</t>
  </si>
  <si>
    <t>2.本表請每月填寫。</t>
  </si>
  <si>
    <t>3.本計畫使用情形請填寫使用的起迄時間。</t>
  </si>
  <si>
    <t>4.當月正常使用時數原則上依公司之上班時數計算，但若該設備屬於全天運作者，則以24小時*當月日數計算正常使用時數。</t>
  </si>
  <si>
    <t>5.每月投入比率以小數點2位數表示，例如0.85。</t>
  </si>
  <si>
    <t>6.每月投入比率最高1.00。</t>
  </si>
  <si>
    <r>
      <t xml:space="preserve">     2.</t>
    </r>
    <r>
      <rPr>
        <sz val="12"/>
        <rFont val="標楷體"/>
        <family val="4"/>
      </rPr>
      <t>委託研究費</t>
    </r>
  </si>
  <si>
    <r>
      <t xml:space="preserve">    1.</t>
    </r>
    <r>
      <rPr>
        <sz val="12"/>
        <rFont val="標楷體"/>
        <family val="4"/>
      </rPr>
      <t>系統開發、規劃建置、維運之工程與管理人員</t>
    </r>
  </si>
  <si>
    <t>3.差旅事由及地點限因進行技術合作、驗證或委託研究及因計畫開發所需至服務場域與本計畫聯合執行公司出差所發生之國內差旅費但不包含公司與分公司或工廠間往返、參展或其他非直接與無形資產引進、驗證或委託研究相關之差旅費。(所稱聯合執行公司經核准列為本計畫共同開發之公司)。</t>
  </si>
  <si>
    <t>委託研究-推廣活動</t>
  </si>
  <si>
    <r>
      <t xml:space="preserve">    3.</t>
    </r>
    <r>
      <rPr>
        <sz val="12"/>
        <rFont val="標楷體"/>
        <family val="4"/>
      </rPr>
      <t>委託研究費</t>
    </r>
    <r>
      <rPr>
        <sz val="12"/>
        <rFont val="Times New Roman"/>
        <family val="1"/>
      </rPr>
      <t>-</t>
    </r>
    <r>
      <rPr>
        <sz val="12"/>
        <rFont val="標楷體"/>
        <family val="4"/>
      </rPr>
      <t>推廣活動</t>
    </r>
  </si>
  <si>
    <r>
      <t xml:space="preserve">    43.</t>
    </r>
    <r>
      <rPr>
        <sz val="12"/>
        <rFont val="標楷體"/>
        <family val="4"/>
      </rPr>
      <t>驗證費</t>
    </r>
  </si>
  <si>
    <t>創新或研究發展設備維護費明細表</t>
  </si>
  <si>
    <t>創新或研究發展設備使用費明細表</t>
  </si>
  <si>
    <t>無形資產引進費、委託研究或驗證費明細表</t>
  </si>
  <si>
    <t>無形資產引進費</t>
  </si>
  <si>
    <t>8.無形資產引進費、委託研究或驗證各年度編列之預算金額即為各該年度應取得之憑證及應付款之金額，憑證日期應在年度起迄期間內。結案年度所編列之款項至遲應於計畫開發期間結束日後3個月內完成付款，並於結案前舉證該款項已確實支付。(發票日期仍應在該年度計畫期間內，並列入結案月份之月報表中報支)，其餘各年度，若付款方式以匯款方式支付，匯款日期預計在會計年度結束後，或以票據支付而票據到期日期將在該期限之後，應事前辦理預算保留，且應於核定保留期限內支付完畢，使得核銷。若各年度之編列預算如未支用，或最後一期尾款因涉及驗收而延後付款，致憑證開立與支付日期不在計畫期間者，應經保留程序核准保留，並於保留期限內取具憑證並舉證該款項確實已支付，始得核銷。</t>
  </si>
  <si>
    <t>3.請依無形資產引進費、委託研究、驗證費請分別填寫。</t>
  </si>
  <si>
    <t>4.無形資產引進費及委託研究對象應與計畫書所核定者一致。</t>
  </si>
  <si>
    <t>三、創新或研究發展設備使用費</t>
  </si>
  <si>
    <t>四、創新或研究發展設備維護費</t>
  </si>
  <si>
    <t>五、無形資產之引進費、委託研究或驗證費</t>
  </si>
  <si>
    <r>
      <t xml:space="preserve">     1.</t>
    </r>
    <r>
      <rPr>
        <sz val="12"/>
        <rFont val="標楷體"/>
        <family val="4"/>
      </rPr>
      <t>無形資產之引進費</t>
    </r>
  </si>
  <si>
    <t>創新或研究發展設備使用費紀錄</t>
  </si>
  <si>
    <t>1.本表請每月填寫。
2.設備名稱請與計畫書所列名稱相同。
3.投入比率應與參考表2各該設備使用紀錄之投入比率一致。 
4.請將「已有設備」、「新增設備」應分開填列。</t>
  </si>
  <si>
    <t>傳票日期</t>
  </si>
  <si>
    <t>雲端機房租賃費用及頻寬費</t>
  </si>
  <si>
    <t>設備</t>
  </si>
  <si>
    <t>分攤方式</t>
  </si>
  <si>
    <t>傳票號碼</t>
  </si>
  <si>
    <r>
      <rPr>
        <sz val="12"/>
        <rFont val="標楷體"/>
        <family val="4"/>
      </rPr>
      <t xml:space="preserve">發票日期
</t>
    </r>
    <r>
      <rPr>
        <sz val="12"/>
        <rFont val="Times New Roman"/>
        <family val="1"/>
      </rPr>
      <t>(</t>
    </r>
    <r>
      <rPr>
        <sz val="12"/>
        <rFont val="標楷體"/>
        <family val="4"/>
      </rPr>
      <t>領料單日期</t>
    </r>
    <r>
      <rPr>
        <sz val="12"/>
        <rFont val="Times New Roman"/>
        <family val="1"/>
      </rPr>
      <t>)</t>
    </r>
  </si>
  <si>
    <t>發票日期</t>
  </si>
  <si>
    <t>期間</t>
  </si>
  <si>
    <r>
      <rPr>
        <sz val="12"/>
        <rFont val="標楷體"/>
        <family val="4"/>
      </rPr>
      <t xml:space="preserve">發票編號
</t>
    </r>
    <r>
      <rPr>
        <sz val="12"/>
        <rFont val="Times New Roman"/>
        <family val="1"/>
      </rPr>
      <t>(</t>
    </r>
    <r>
      <rPr>
        <sz val="12"/>
        <rFont val="標楷體"/>
        <family val="4"/>
      </rPr>
      <t>領料單編號</t>
    </r>
    <r>
      <rPr>
        <sz val="12"/>
        <rFont val="Times New Roman"/>
        <family val="1"/>
      </rPr>
      <t>)</t>
    </r>
  </si>
  <si>
    <t>發票編號</t>
  </si>
  <si>
    <t>10.計畫主持人異動屬重大變更應事前申請。</t>
  </si>
  <si>
    <t>3.顧問、專家異動屬重大變更應事前申請。</t>
  </si>
  <si>
    <t>9.消耗性器材及原材料項目替換屬一般變更。</t>
  </si>
  <si>
    <t>5.在計畫開始日(含)後購入之設備為新設備，購入日期國內採購依統一發票日期，國外採購以進口報單上之進口日期為依據。
6.除計畫核准之雲端機房租賃費以外 其他租金費用不得報支使用費 。
7.創新或研究發展設備替換(同類型設備之替換)屬一般變更。</t>
  </si>
  <si>
    <t>7.無形資產引進費、委託研究或驗證屬重大變更。</t>
  </si>
  <si>
    <t>5.差旅地點變更屬一般變更。</t>
  </si>
  <si>
    <t>6.年度經費變更或保留屬重大變更。</t>
  </si>
  <si>
    <t>系統開發、規劃建置、維運工程與管理人員</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</si>
</sst>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quot;月&quot;d&quot;日&quot;"/>
    <numFmt numFmtId="177" formatCode="_-* #,##0.0_-;\-* #,##0.0_-;_-* &quot;-&quot;??_-;_-@_-"/>
    <numFmt numFmtId="178" formatCode="_-* #,##0_-;\-* #,##0_-;_-* &quot;-&quot;??_-;_-@_-"/>
    <numFmt numFmtId="179" formatCode="#,##0_ "/>
    <numFmt numFmtId="180" formatCode="_-* #,##0.000_-;\-* #,##0.000_-;_-* &quot;-&quot;??_-;_-@_-"/>
    <numFmt numFmtId="181" formatCode="_-* #,##0.0000_-;\-* #,##0.0000_-;_-* &quot;-&quot;??_-;_-@_-"/>
    <numFmt numFmtId="182" formatCode="0.000"/>
    <numFmt numFmtId="183" formatCode="0.0"/>
    <numFmt numFmtId="184" formatCode="0.00_);[Red]\(0.00\)"/>
    <numFmt numFmtId="185" formatCode="#,##0.0_ "/>
    <numFmt numFmtId="186" formatCode="#,##0.00_ "/>
    <numFmt numFmtId="187" formatCode="#,##0_);[Red]\(#,##0\)"/>
    <numFmt numFmtId="188" formatCode="0_);[Red]\(0\)"/>
    <numFmt numFmtId="189" formatCode="0.0%"/>
    <numFmt numFmtId="190" formatCode="&quot;Yes&quot;;&quot;Yes&quot;;&quot;No&quot;"/>
    <numFmt numFmtId="191" formatCode="&quot;True&quot;;&quot;True&quot;;&quot;False&quot;"/>
    <numFmt numFmtId="192" formatCode="&quot;On&quot;;&quot;On&quot;;&quot;Off&quot;"/>
    <numFmt numFmtId="193" formatCode="[$€-2]\ #,##0.00_);[Red]\([$€-2]\ #,##0.00\)"/>
  </numFmts>
  <fonts count="75">
    <font>
      <sz val="12"/>
      <name val="新細明體"/>
      <family val="1"/>
    </font>
    <font>
      <sz val="9"/>
      <name val="新細明體"/>
      <family val="1"/>
    </font>
    <font>
      <sz val="12"/>
      <name val="標楷體"/>
      <family val="4"/>
    </font>
    <font>
      <sz val="9"/>
      <name val="細明體"/>
      <family val="3"/>
    </font>
    <font>
      <sz val="10"/>
      <name val="標楷體"/>
      <family val="4"/>
    </font>
    <font>
      <sz val="9"/>
      <name val="標楷體"/>
      <family val="4"/>
    </font>
    <font>
      <b/>
      <sz val="12"/>
      <name val="標楷體"/>
      <family val="4"/>
    </font>
    <font>
      <u val="single"/>
      <sz val="12"/>
      <color indexed="12"/>
      <name val="新細明體"/>
      <family val="1"/>
    </font>
    <font>
      <u val="single"/>
      <sz val="12"/>
      <color indexed="36"/>
      <name val="新細明體"/>
      <family val="1"/>
    </font>
    <font>
      <b/>
      <sz val="13"/>
      <name val="標楷體"/>
      <family val="4"/>
    </font>
    <font>
      <sz val="11"/>
      <name val="標楷體"/>
      <family val="4"/>
    </font>
    <font>
      <b/>
      <sz val="10"/>
      <name val="標楷體"/>
      <family val="4"/>
    </font>
    <font>
      <b/>
      <sz val="11"/>
      <name val="標楷體"/>
      <family val="4"/>
    </font>
    <font>
      <sz val="8"/>
      <name val="標楷體"/>
      <family val="4"/>
    </font>
    <font>
      <sz val="12"/>
      <name val="Times New Roman"/>
      <family val="1"/>
    </font>
    <font>
      <b/>
      <sz val="12"/>
      <name val="Times New Roman"/>
      <family val="1"/>
    </font>
    <font>
      <b/>
      <sz val="13"/>
      <name val="Times New Roman"/>
      <family val="1"/>
    </font>
    <font>
      <sz val="14"/>
      <name val="Times New Roman"/>
      <family val="1"/>
    </font>
    <font>
      <sz val="11"/>
      <name val="Times New Roman"/>
      <family val="1"/>
    </font>
    <font>
      <sz val="10"/>
      <name val="Times New Roman"/>
      <family val="1"/>
    </font>
    <font>
      <sz val="9"/>
      <name val="Times New Roman"/>
      <family val="1"/>
    </font>
    <font>
      <sz val="8"/>
      <name val="Times New Roman"/>
      <family val="1"/>
    </font>
    <font>
      <sz val="12"/>
      <color indexed="63"/>
      <name val="Times New Roman"/>
      <family val="1"/>
    </font>
    <font>
      <b/>
      <sz val="10"/>
      <name val="Times New Roman"/>
      <family val="1"/>
    </font>
    <font>
      <b/>
      <sz val="14"/>
      <name val="Times New Roman"/>
      <family val="1"/>
    </font>
    <font>
      <b/>
      <sz val="9"/>
      <name val="標楷體"/>
      <family val="4"/>
    </font>
    <font>
      <b/>
      <sz val="9"/>
      <name val="Times New Roman"/>
      <family val="1"/>
    </font>
    <font>
      <sz val="10"/>
      <name val="新細明體"/>
      <family val="1"/>
    </font>
    <font>
      <sz val="10"/>
      <name val="華康中楷體"/>
      <family val="3"/>
    </font>
    <font>
      <sz val="12"/>
      <name val="華康中楷體"/>
      <family val="3"/>
    </font>
    <font>
      <sz val="12"/>
      <name val="細明體"/>
      <family val="3"/>
    </font>
    <font>
      <b/>
      <sz val="12"/>
      <color indexed="10"/>
      <name val="細明體"/>
      <family val="3"/>
    </font>
    <font>
      <sz val="12"/>
      <color indexed="10"/>
      <name val="Times New Roman"/>
      <family val="1"/>
    </font>
    <font>
      <sz val="12"/>
      <color indexed="10"/>
      <name val="細明體"/>
      <family val="3"/>
    </font>
    <font>
      <sz val="9"/>
      <color indexed="10"/>
      <name val="細明體"/>
      <family val="3"/>
    </font>
    <font>
      <sz val="9"/>
      <color indexed="10"/>
      <name val="Times New Roman"/>
      <family val="1"/>
    </font>
    <font>
      <b/>
      <sz val="12"/>
      <name val="細明體"/>
      <family val="3"/>
    </font>
    <font>
      <sz val="12"/>
      <color indexed="10"/>
      <name val="標楷體"/>
      <family val="4"/>
    </font>
    <font>
      <b/>
      <sz val="12"/>
      <color indexed="10"/>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細明體"/>
      <family val="3"/>
    </font>
    <font>
      <b/>
      <sz val="8"/>
      <name val="新細明體"/>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indexed="9"/>
        <bgColor indexed="64"/>
      </patternFill>
    </fill>
    <fill>
      <patternFill patternType="solid">
        <fgColor indexed="15"/>
        <bgColor indexed="64"/>
      </patternFill>
    </fill>
    <fill>
      <patternFill patternType="solid">
        <fgColor theme="0"/>
        <bgColor indexed="64"/>
      </patternFill>
    </fill>
    <fill>
      <patternFill patternType="solid">
        <fgColor theme="0" tint="-0.1499900072813034"/>
        <bgColor indexed="64"/>
      </patternFill>
    </fill>
    <fill>
      <patternFill patternType="solid">
        <fgColor indexed="13"/>
        <bgColor indexed="64"/>
      </patternFill>
    </fill>
  </fills>
  <borders count="1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style="thin"/>
      <top style="medium"/>
      <bottom style="double"/>
    </border>
    <border>
      <left style="thin"/>
      <right style="thin"/>
      <top style="medium"/>
      <bottom style="double"/>
    </border>
    <border>
      <left>
        <color indexed="63"/>
      </left>
      <right style="thin"/>
      <top style="medium"/>
      <bottom style="double"/>
    </border>
    <border>
      <left style="medium"/>
      <right style="thin"/>
      <top style="thin"/>
      <bottom style="medium"/>
    </border>
    <border>
      <left style="thin"/>
      <right style="thin"/>
      <top>
        <color indexed="63"/>
      </top>
      <bottom style="hair"/>
    </border>
    <border>
      <left style="thin"/>
      <right style="thin"/>
      <top>
        <color indexed="63"/>
      </top>
      <bottom style="double"/>
    </border>
    <border>
      <left style="thin"/>
      <right style="medium"/>
      <top>
        <color indexed="63"/>
      </top>
      <bottom style="double"/>
    </border>
    <border>
      <left style="medium"/>
      <right style="thin"/>
      <top>
        <color indexed="63"/>
      </top>
      <bottom style="double"/>
    </border>
    <border>
      <left style="medium"/>
      <right style="thin"/>
      <top>
        <color indexed="63"/>
      </top>
      <bottom style="hair"/>
    </border>
    <border>
      <left style="thin"/>
      <right style="medium"/>
      <top style="medium"/>
      <bottom style="double"/>
    </border>
    <border>
      <left style="medium"/>
      <right style="thin"/>
      <top>
        <color indexed="63"/>
      </top>
      <bottom>
        <color indexed="63"/>
      </bottom>
    </border>
    <border>
      <left style="thin"/>
      <right>
        <color indexed="63"/>
      </right>
      <top style="thin"/>
      <bottom style="thin"/>
    </border>
    <border>
      <left style="thin"/>
      <right>
        <color indexed="63"/>
      </right>
      <top style="thin"/>
      <bottom style="medium"/>
    </border>
    <border>
      <left>
        <color indexed="63"/>
      </left>
      <right>
        <color indexed="63"/>
      </right>
      <top style="medium"/>
      <bottom style="thin"/>
    </border>
    <border>
      <left style="medium"/>
      <right style="thin"/>
      <top>
        <color indexed="63"/>
      </top>
      <bottom style="thin"/>
    </border>
    <border>
      <left style="thin"/>
      <right style="thin"/>
      <top>
        <color indexed="63"/>
      </top>
      <bottom style="thin"/>
    </border>
    <border>
      <left style="thin"/>
      <right style="double"/>
      <top style="double"/>
      <bottom style="thin"/>
    </border>
    <border>
      <left>
        <color indexed="63"/>
      </left>
      <right style="thin"/>
      <top>
        <color indexed="63"/>
      </top>
      <bottom style="thin"/>
    </border>
    <border>
      <left style="thin"/>
      <right style="medium"/>
      <top>
        <color indexed="63"/>
      </top>
      <bottom style="thin"/>
    </border>
    <border>
      <left>
        <color indexed="63"/>
      </left>
      <right style="thin"/>
      <top style="thin"/>
      <bottom style="thin"/>
    </border>
    <border>
      <left style="thin"/>
      <right style="thin"/>
      <top style="thin"/>
      <bottom style="thin"/>
    </border>
    <border>
      <left style="thin"/>
      <right style="double"/>
      <top style="thin"/>
      <bottom style="thin"/>
    </border>
    <border>
      <left style="medium"/>
      <right style="thin"/>
      <top style="thin"/>
      <bottom style="thin"/>
    </border>
    <border>
      <left>
        <color indexed="63"/>
      </left>
      <right style="thin"/>
      <top style="thin"/>
      <bottom style="medium"/>
    </border>
    <border>
      <left style="thin"/>
      <right style="double"/>
      <top style="thin"/>
      <bottom>
        <color indexed="63"/>
      </bottom>
    </border>
    <border>
      <left>
        <color indexed="63"/>
      </left>
      <right style="thin"/>
      <top style="thin"/>
      <bottom>
        <color indexed="63"/>
      </bottom>
    </border>
    <border>
      <left>
        <color indexed="63"/>
      </left>
      <right style="thin"/>
      <top style="medium"/>
      <bottom style="medium"/>
    </border>
    <border>
      <left style="thin"/>
      <right style="double"/>
      <top style="medium"/>
      <bottom style="medium"/>
    </border>
    <border>
      <left style="thin"/>
      <right style="thin"/>
      <top style="medium"/>
      <bottom style="medium"/>
    </border>
    <border>
      <left style="thin"/>
      <right style="thin"/>
      <top style="medium"/>
      <bottom style="thin"/>
    </border>
    <border>
      <left style="thin"/>
      <right style="double"/>
      <top>
        <color indexed="63"/>
      </top>
      <bottom style="thin"/>
    </border>
    <border>
      <left style="thin"/>
      <right style="double"/>
      <top style="medium"/>
      <bottom style="thin"/>
    </border>
    <border>
      <left>
        <color indexed="63"/>
      </left>
      <right style="thin"/>
      <top style="medium"/>
      <bottom style="thin"/>
    </border>
    <border>
      <left>
        <color indexed="63"/>
      </left>
      <right style="thin"/>
      <top>
        <color indexed="63"/>
      </top>
      <bottom style="hair"/>
    </border>
    <border>
      <left style="thin"/>
      <right style="medium"/>
      <top>
        <color indexed="63"/>
      </top>
      <bottom style="hair"/>
    </border>
    <border>
      <left style="medium"/>
      <right style="thin"/>
      <top style="hair"/>
      <bottom style="hair"/>
    </border>
    <border>
      <left style="thin"/>
      <right style="thin"/>
      <top style="hair"/>
      <bottom style="hair"/>
    </border>
    <border>
      <left>
        <color indexed="63"/>
      </left>
      <right style="thin"/>
      <top style="hair"/>
      <bottom style="hair"/>
    </border>
    <border>
      <left style="thin"/>
      <right style="medium"/>
      <top style="hair"/>
      <bottom style="hair"/>
    </border>
    <border>
      <left style="thin"/>
      <right style="medium"/>
      <top>
        <color indexed="63"/>
      </top>
      <bottom>
        <color indexed="63"/>
      </bottom>
    </border>
    <border>
      <left style="medium"/>
      <right style="thin"/>
      <top style="hair"/>
      <bottom>
        <color indexed="63"/>
      </bottom>
    </border>
    <border>
      <left style="thin"/>
      <right style="thin"/>
      <top style="hair"/>
      <bottom>
        <color indexed="63"/>
      </bottom>
    </border>
    <border>
      <left>
        <color indexed="63"/>
      </left>
      <right style="thin"/>
      <top style="hair"/>
      <bottom>
        <color indexed="63"/>
      </bottom>
    </border>
    <border>
      <left style="thin"/>
      <right style="medium"/>
      <top style="hair"/>
      <bottom style="thin"/>
    </border>
    <border>
      <left style="thin"/>
      <right style="thin"/>
      <top style="thin"/>
      <bottom style="medium"/>
    </border>
    <border>
      <left style="thin"/>
      <right style="medium"/>
      <top>
        <color indexed="63"/>
      </top>
      <bottom style="medium"/>
    </border>
    <border>
      <left style="medium"/>
      <right style="thin"/>
      <top style="medium"/>
      <bottom>
        <color indexed="63"/>
      </bottom>
    </border>
    <border>
      <left style="thin"/>
      <right style="thin"/>
      <top style="hair"/>
      <bottom style="thin"/>
    </border>
    <border>
      <left style="thin"/>
      <right style="medium"/>
      <top style="thin"/>
      <bottom style="thin"/>
    </border>
    <border>
      <left style="medium"/>
      <right style="thin"/>
      <top>
        <color indexed="63"/>
      </top>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color indexed="63"/>
      </bottom>
    </border>
    <border>
      <left style="thin"/>
      <right style="thin"/>
      <top style="thin"/>
      <bottom style="double"/>
    </border>
    <border>
      <left style="thin"/>
      <right style="thin"/>
      <top>
        <color indexed="63"/>
      </top>
      <bottom>
        <color indexed="63"/>
      </bottom>
    </border>
    <border>
      <left style="thin"/>
      <right>
        <color indexed="63"/>
      </right>
      <top>
        <color indexed="63"/>
      </top>
      <bottom style="hair"/>
    </border>
    <border>
      <left style="thin"/>
      <right>
        <color indexed="63"/>
      </right>
      <top>
        <color indexed="63"/>
      </top>
      <bottom>
        <color indexed="63"/>
      </bottom>
    </border>
    <border>
      <left style="medium"/>
      <right style="thin"/>
      <top style="hair"/>
      <bottom style="thin"/>
    </border>
    <border>
      <left style="thin"/>
      <right>
        <color indexed="63"/>
      </right>
      <top style="hair"/>
      <bottom style="hair"/>
    </border>
    <border>
      <left>
        <color indexed="63"/>
      </left>
      <right style="medium"/>
      <top style="medium"/>
      <bottom style="thin"/>
    </border>
    <border>
      <left style="medium"/>
      <right style="medium"/>
      <top>
        <color indexed="63"/>
      </top>
      <bottom style="hair"/>
    </border>
    <border>
      <left style="medium"/>
      <right style="medium"/>
      <top style="hair"/>
      <bottom style="hair"/>
    </border>
    <border>
      <left style="medium"/>
      <right style="medium"/>
      <top style="hair"/>
      <bottom>
        <color indexed="63"/>
      </bottom>
    </border>
    <border>
      <left style="medium"/>
      <right style="medium"/>
      <top style="thin"/>
      <bottom style="medium"/>
    </border>
    <border>
      <left style="medium"/>
      <right>
        <color indexed="63"/>
      </right>
      <top>
        <color indexed="63"/>
      </top>
      <bottom style="hair"/>
    </border>
    <border>
      <left style="medium"/>
      <right>
        <color indexed="63"/>
      </right>
      <top style="hair"/>
      <bottom style="hair"/>
    </border>
    <border>
      <left style="medium"/>
      <right>
        <color indexed="63"/>
      </right>
      <top>
        <color indexed="63"/>
      </top>
      <bottom>
        <color indexed="63"/>
      </bottom>
    </border>
    <border>
      <left style="thin"/>
      <right style="thin"/>
      <top style="medium"/>
      <bottom>
        <color indexed="63"/>
      </bottom>
    </border>
    <border>
      <left>
        <color indexed="63"/>
      </left>
      <right>
        <color indexed="63"/>
      </right>
      <top style="thin"/>
      <bottom style="hair"/>
    </border>
    <border>
      <left style="thin"/>
      <right style="thin"/>
      <top style="thin"/>
      <bottom style="hair"/>
    </border>
    <border>
      <left style="thin"/>
      <right style="medium"/>
      <top style="thin"/>
      <bottom style="hair"/>
    </border>
    <border>
      <left style="thin"/>
      <right style="thin"/>
      <top style="double"/>
      <bottom style="hair"/>
    </border>
    <border>
      <left style="thin"/>
      <right style="medium"/>
      <top style="double"/>
      <bottom style="hair"/>
    </border>
    <border>
      <left style="thin"/>
      <right style="double"/>
      <top style="thin"/>
      <bottom style="double"/>
    </border>
    <border>
      <left>
        <color indexed="63"/>
      </left>
      <right style="thin"/>
      <top>
        <color indexed="63"/>
      </top>
      <bottom style="double"/>
    </border>
    <border>
      <left style="thin"/>
      <right style="double"/>
      <top>
        <color indexed="63"/>
      </top>
      <bottom style="double"/>
    </border>
    <border>
      <left style="thin"/>
      <right style="medium"/>
      <top style="medium"/>
      <bottom>
        <color indexed="63"/>
      </bottom>
    </border>
    <border>
      <left style="thin"/>
      <right>
        <color indexed="63"/>
      </right>
      <top style="medium"/>
      <bottom style="double"/>
    </border>
    <border>
      <left style="medium"/>
      <right>
        <color indexed="63"/>
      </right>
      <top style="thin"/>
      <bottom style="medium"/>
    </border>
    <border>
      <left style="medium"/>
      <right>
        <color indexed="63"/>
      </right>
      <top style="medium"/>
      <bottom style="thin"/>
    </border>
    <border>
      <left style="thin"/>
      <right style="medium"/>
      <top style="thin"/>
      <bottom style="double"/>
    </border>
    <border>
      <left>
        <color indexed="63"/>
      </left>
      <right>
        <color indexed="63"/>
      </right>
      <top style="thin"/>
      <bottom style="medium"/>
    </border>
    <border>
      <left style="medium"/>
      <right style="thin"/>
      <top style="medium"/>
      <bottom style="medium"/>
    </border>
    <border>
      <left style="medium"/>
      <right style="thin"/>
      <top style="medium"/>
      <bottom style="thin"/>
    </border>
    <border>
      <left style="medium"/>
      <right style="thin"/>
      <top style="thin"/>
      <bottom style="double"/>
    </border>
    <border>
      <left style="thin"/>
      <right style="thin"/>
      <top style="double"/>
      <bottom>
        <color indexed="63"/>
      </bottom>
    </border>
    <border>
      <left style="thin"/>
      <right style="medium"/>
      <top style="medium"/>
      <bottom style="medium"/>
    </border>
    <border>
      <left>
        <color indexed="63"/>
      </left>
      <right>
        <color indexed="63"/>
      </right>
      <top>
        <color indexed="63"/>
      </top>
      <bottom style="medium"/>
    </border>
    <border>
      <left style="medium"/>
      <right>
        <color indexed="63"/>
      </right>
      <top style="thin"/>
      <bottom style="double"/>
    </border>
    <border>
      <left style="thin"/>
      <right>
        <color indexed="63"/>
      </right>
      <top style="thin"/>
      <bottom style="double"/>
    </border>
    <border>
      <left style="thin"/>
      <right style="double"/>
      <top>
        <color indexed="63"/>
      </top>
      <bottom style="hair"/>
    </border>
    <border>
      <left>
        <color indexed="63"/>
      </left>
      <right>
        <color indexed="63"/>
      </right>
      <top>
        <color indexed="63"/>
      </top>
      <bottom style="hair"/>
    </border>
    <border>
      <left style="medium"/>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double"/>
      <top style="double"/>
      <bottom style="hair"/>
    </border>
    <border>
      <left>
        <color indexed="63"/>
      </left>
      <right style="double"/>
      <top style="medium"/>
      <bottom style="thin"/>
    </border>
    <border>
      <left style="thin"/>
      <right style="medium"/>
      <top style="thin"/>
      <bottom>
        <color indexed="63"/>
      </bottom>
    </border>
    <border>
      <left style="thin"/>
      <right style="medium"/>
      <top style="medium"/>
      <bottom style="thin"/>
    </border>
    <border>
      <left style="thin"/>
      <right style="double"/>
      <top style="thin"/>
      <bottom style="medium"/>
    </border>
    <border>
      <left style="thin"/>
      <right style="thin"/>
      <top style="thin"/>
      <bottom>
        <color indexed="63"/>
      </bottom>
    </border>
    <border>
      <left style="thin"/>
      <right style="thin"/>
      <top>
        <color indexed="63"/>
      </top>
      <bottom style="medium"/>
    </border>
    <border>
      <left style="thin"/>
      <right style="double"/>
      <top>
        <color indexed="63"/>
      </top>
      <bottom style="medium"/>
    </border>
    <border>
      <left>
        <color indexed="63"/>
      </left>
      <right style="thin"/>
      <top>
        <color indexed="63"/>
      </top>
      <bottom style="medium"/>
    </border>
    <border>
      <left>
        <color indexed="63"/>
      </left>
      <right>
        <color indexed="63"/>
      </right>
      <top style="thin"/>
      <bottom>
        <color indexed="63"/>
      </bottom>
    </border>
    <border>
      <left>
        <color indexed="63"/>
      </left>
      <right>
        <color indexed="63"/>
      </right>
      <top style="hair"/>
      <bottom style="hair"/>
    </border>
    <border>
      <left style="medium"/>
      <right style="thin"/>
      <top style="double"/>
      <bottom style="hair"/>
    </border>
    <border>
      <left style="medium"/>
      <right>
        <color indexed="63"/>
      </right>
      <top style="thin"/>
      <bottom style="hair"/>
    </border>
    <border>
      <left>
        <color indexed="63"/>
      </left>
      <right style="thin"/>
      <top style="thin"/>
      <bottom style="hair"/>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style="thin"/>
      <top style="hair"/>
      <bottom style="medium"/>
    </border>
    <border>
      <left style="thin"/>
      <right style="medium"/>
      <top style="hair"/>
      <bottom style="medium"/>
    </border>
    <border>
      <left style="medium"/>
      <right>
        <color indexed="63"/>
      </right>
      <top style="medium"/>
      <bottom style="double"/>
    </border>
    <border>
      <left style="medium"/>
      <right style="medium"/>
      <top style="medium"/>
      <bottom>
        <color indexed="63"/>
      </bottom>
    </border>
    <border>
      <left style="medium"/>
      <right style="medium"/>
      <top>
        <color indexed="63"/>
      </top>
      <bottom style="double"/>
    </border>
    <border>
      <left>
        <color indexed="63"/>
      </left>
      <right style="double"/>
      <top style="thin"/>
      <bottom style="thin"/>
    </border>
    <border>
      <left>
        <color indexed="63"/>
      </left>
      <right style="double"/>
      <top style="thin"/>
      <bottom style="medium"/>
    </border>
    <border>
      <left>
        <color indexed="63"/>
      </left>
      <right>
        <color indexed="63"/>
      </right>
      <top style="medium"/>
      <bottom style="medium"/>
    </border>
    <border>
      <left style="double"/>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58" fillId="20" borderId="0" applyNumberFormat="0" applyBorder="0" applyAlignment="0" applyProtection="0"/>
    <xf numFmtId="0" fontId="59" fillId="0" borderId="1" applyNumberFormat="0" applyFill="0" applyAlignment="0" applyProtection="0"/>
    <xf numFmtId="0" fontId="60" fillId="21" borderId="0" applyNumberFormat="0" applyBorder="0" applyAlignment="0" applyProtection="0"/>
    <xf numFmtId="9" fontId="0" fillId="0" borderId="0" applyFont="0" applyFill="0" applyBorder="0" applyAlignment="0" applyProtection="0"/>
    <xf numFmtId="0" fontId="6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3" applyNumberFormat="0" applyFill="0" applyAlignment="0" applyProtection="0"/>
    <xf numFmtId="0" fontId="0" fillId="23" borderId="4" applyNumberFormat="0" applyFont="0" applyAlignment="0" applyProtection="0"/>
    <xf numFmtId="0" fontId="7" fillId="0" borderId="0" applyNumberFormat="0" applyFill="0" applyBorder="0" applyAlignment="0" applyProtection="0"/>
    <xf numFmtId="0" fontId="63" fillId="0" borderId="0" applyNumberFormat="0" applyFill="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30" borderId="2" applyNumberFormat="0" applyAlignment="0" applyProtection="0"/>
    <xf numFmtId="0" fontId="69" fillId="22" borderId="8" applyNumberFormat="0" applyAlignment="0" applyProtection="0"/>
    <xf numFmtId="0" fontId="70" fillId="31" borderId="9" applyNumberFormat="0" applyAlignment="0" applyProtection="0"/>
    <xf numFmtId="0" fontId="71" fillId="32" borderId="0" applyNumberFormat="0" applyBorder="0" applyAlignment="0" applyProtection="0"/>
    <xf numFmtId="0" fontId="72" fillId="0" borderId="0" applyNumberFormat="0" applyFill="0" applyBorder="0" applyAlignment="0" applyProtection="0"/>
  </cellStyleXfs>
  <cellXfs count="523">
    <xf numFmtId="0" fontId="0" fillId="0" borderId="0" xfId="0" applyAlignment="1">
      <alignment/>
    </xf>
    <xf numFmtId="0" fontId="2" fillId="0" borderId="0" xfId="0" applyFont="1" applyAlignment="1">
      <alignment/>
    </xf>
    <xf numFmtId="0" fontId="2" fillId="0" borderId="0" xfId="0" applyFont="1" applyBorder="1" applyAlignment="1">
      <alignment/>
    </xf>
    <xf numFmtId="0" fontId="5" fillId="0" borderId="0" xfId="0" applyFont="1" applyAlignment="1">
      <alignment/>
    </xf>
    <xf numFmtId="0" fontId="9" fillId="0" borderId="0" xfId="0" applyFont="1" applyAlignment="1">
      <alignment/>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5" fillId="0" borderId="0" xfId="0" applyFont="1" applyBorder="1" applyAlignment="1">
      <alignment horizontal="left"/>
    </xf>
    <xf numFmtId="49" fontId="2" fillId="0" borderId="0" xfId="0" applyNumberFormat="1" applyFont="1" applyAlignment="1">
      <alignment/>
    </xf>
    <xf numFmtId="0" fontId="2" fillId="0" borderId="13" xfId="0" applyFont="1" applyBorder="1" applyAlignment="1">
      <alignment horizontal="centerContinuous"/>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33" borderId="14" xfId="0" applyFont="1" applyFill="1" applyBorder="1" applyAlignment="1" quotePrefix="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vertical="top"/>
    </xf>
    <xf numFmtId="0" fontId="2" fillId="0" borderId="15" xfId="0" applyFont="1" applyBorder="1" applyAlignment="1">
      <alignment horizontal="center" vertical="top"/>
    </xf>
    <xf numFmtId="0" fontId="2" fillId="33" borderId="18" xfId="0" applyFont="1" applyFill="1" applyBorder="1" applyAlignment="1">
      <alignment horizontal="left"/>
    </xf>
    <xf numFmtId="0" fontId="2" fillId="33" borderId="14" xfId="0" applyFont="1" applyFill="1" applyBorder="1" applyAlignment="1">
      <alignment horizontal="left"/>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19" xfId="0" applyFont="1" applyBorder="1" applyAlignment="1">
      <alignment horizontal="center" vertical="center" wrapText="1"/>
    </xf>
    <xf numFmtId="0" fontId="2" fillId="0" borderId="20" xfId="0" applyFont="1" applyBorder="1" applyAlignment="1">
      <alignment/>
    </xf>
    <xf numFmtId="0" fontId="2" fillId="0" borderId="21" xfId="0" applyFont="1" applyBorder="1" applyAlignment="1">
      <alignment horizontal="center"/>
    </xf>
    <xf numFmtId="0" fontId="2" fillId="0" borderId="22" xfId="0" applyFont="1" applyBorder="1" applyAlignment="1">
      <alignment/>
    </xf>
    <xf numFmtId="0" fontId="14" fillId="0" borderId="0" xfId="0" applyFont="1" applyAlignment="1">
      <alignment/>
    </xf>
    <xf numFmtId="0" fontId="15" fillId="33" borderId="0" xfId="0" applyFont="1" applyFill="1" applyAlignment="1">
      <alignment horizontal="center"/>
    </xf>
    <xf numFmtId="0" fontId="17" fillId="0" borderId="0" xfId="0" applyFont="1" applyAlignment="1">
      <alignment/>
    </xf>
    <xf numFmtId="0" fontId="14" fillId="0" borderId="23" xfId="0" applyFont="1" applyBorder="1" applyAlignment="1">
      <alignment/>
    </xf>
    <xf numFmtId="0" fontId="14" fillId="0" borderId="17" xfId="0" applyFont="1" applyBorder="1" applyAlignment="1">
      <alignment/>
    </xf>
    <xf numFmtId="0" fontId="14" fillId="0" borderId="24" xfId="0" applyFont="1" applyBorder="1" applyAlignment="1">
      <alignment/>
    </xf>
    <xf numFmtId="0" fontId="14" fillId="34" borderId="25" xfId="0" applyFont="1" applyFill="1" applyBorder="1" applyAlignment="1">
      <alignment/>
    </xf>
    <xf numFmtId="0" fontId="14" fillId="34" borderId="26" xfId="0" applyFont="1" applyFill="1" applyBorder="1" applyAlignment="1">
      <alignment/>
    </xf>
    <xf numFmtId="0" fontId="14" fillId="34" borderId="27" xfId="0" applyFont="1" applyFill="1" applyBorder="1" applyAlignment="1">
      <alignment/>
    </xf>
    <xf numFmtId="0" fontId="14" fillId="0" borderId="25" xfId="0" applyFont="1" applyBorder="1" applyAlignment="1">
      <alignment/>
    </xf>
    <xf numFmtId="0" fontId="14" fillId="0" borderId="26" xfId="0" applyFont="1" applyBorder="1" applyAlignment="1">
      <alignment/>
    </xf>
    <xf numFmtId="0" fontId="14" fillId="0" borderId="27" xfId="0" applyFont="1" applyBorder="1" applyAlignment="1">
      <alignment/>
    </xf>
    <xf numFmtId="0" fontId="14" fillId="0" borderId="28" xfId="0" applyFont="1" applyBorder="1" applyAlignment="1">
      <alignment/>
    </xf>
    <xf numFmtId="178" fontId="14" fillId="34" borderId="29" xfId="0" applyNumberFormat="1" applyFont="1" applyFill="1" applyBorder="1" applyAlignment="1">
      <alignment/>
    </xf>
    <xf numFmtId="187" fontId="14" fillId="34" borderId="30" xfId="0" applyNumberFormat="1" applyFont="1" applyFill="1" applyBorder="1" applyAlignment="1">
      <alignment/>
    </xf>
    <xf numFmtId="187" fontId="14" fillId="0" borderId="31" xfId="0" applyNumberFormat="1" applyFont="1" applyBorder="1" applyAlignment="1">
      <alignment/>
    </xf>
    <xf numFmtId="3" fontId="14" fillId="0" borderId="29" xfId="0" applyNumberFormat="1" applyFont="1" applyBorder="1" applyAlignment="1" applyProtection="1">
      <alignment/>
      <protection hidden="1"/>
    </xf>
    <xf numFmtId="187" fontId="14" fillId="0" borderId="30" xfId="0" applyNumberFormat="1" applyFont="1" applyBorder="1" applyAlignment="1">
      <alignment/>
    </xf>
    <xf numFmtId="0" fontId="14" fillId="0" borderId="32" xfId="0" applyFont="1" applyBorder="1" applyAlignment="1">
      <alignment/>
    </xf>
    <xf numFmtId="187" fontId="14" fillId="34" borderId="33" xfId="0" applyNumberFormat="1" applyFont="1" applyFill="1" applyBorder="1" applyAlignment="1">
      <alignment/>
    </xf>
    <xf numFmtId="187" fontId="14" fillId="0" borderId="34" xfId="0" applyNumberFormat="1" applyFont="1" applyBorder="1" applyAlignment="1">
      <alignment/>
    </xf>
    <xf numFmtId="187" fontId="14" fillId="34" borderId="35" xfId="0" applyNumberFormat="1" applyFont="1" applyFill="1" applyBorder="1" applyAlignment="1">
      <alignment/>
    </xf>
    <xf numFmtId="178" fontId="14" fillId="34" borderId="36" xfId="0" applyNumberFormat="1" applyFont="1" applyFill="1" applyBorder="1" applyAlignment="1">
      <alignment/>
    </xf>
    <xf numFmtId="187" fontId="14" fillId="0" borderId="37" xfId="0" applyNumberFormat="1" applyFont="1" applyBorder="1" applyAlignment="1">
      <alignment/>
    </xf>
    <xf numFmtId="3" fontId="14" fillId="0" borderId="36" xfId="0" applyNumberFormat="1" applyFont="1" applyBorder="1" applyAlignment="1" applyProtection="1">
      <alignment/>
      <protection hidden="1"/>
    </xf>
    <xf numFmtId="187" fontId="14" fillId="0" borderId="38" xfId="0" applyNumberFormat="1" applyFont="1" applyBorder="1" applyAlignment="1">
      <alignment/>
    </xf>
    <xf numFmtId="187" fontId="14" fillId="0" borderId="39" xfId="0" applyNumberFormat="1" applyFont="1" applyBorder="1" applyAlignment="1">
      <alignment/>
    </xf>
    <xf numFmtId="0" fontId="14" fillId="0" borderId="13" xfId="0" applyFont="1" applyBorder="1" applyAlignment="1">
      <alignment/>
    </xf>
    <xf numFmtId="0" fontId="14" fillId="0" borderId="40" xfId="0" applyFont="1" applyBorder="1" applyAlignment="1">
      <alignment/>
    </xf>
    <xf numFmtId="0" fontId="14" fillId="0" borderId="0" xfId="0" applyFont="1" applyBorder="1" applyAlignment="1">
      <alignment/>
    </xf>
    <xf numFmtId="179" fontId="14" fillId="0" borderId="0" xfId="0" applyNumberFormat="1" applyFont="1" applyBorder="1" applyAlignment="1">
      <alignment/>
    </xf>
    <xf numFmtId="178" fontId="14" fillId="0" borderId="0" xfId="0" applyNumberFormat="1" applyFont="1" applyBorder="1" applyAlignment="1">
      <alignment/>
    </xf>
    <xf numFmtId="187" fontId="14" fillId="0" borderId="41" xfId="0" applyNumberFormat="1" applyFont="1" applyBorder="1" applyAlignment="1">
      <alignment/>
    </xf>
    <xf numFmtId="178" fontId="14" fillId="34" borderId="42" xfId="0" applyNumberFormat="1" applyFont="1" applyFill="1" applyBorder="1" applyAlignment="1">
      <alignment/>
    </xf>
    <xf numFmtId="0" fontId="14" fillId="33" borderId="18" xfId="0" applyFont="1" applyFill="1" applyBorder="1" applyAlignment="1">
      <alignment/>
    </xf>
    <xf numFmtId="0" fontId="14" fillId="33" borderId="14" xfId="0" applyFont="1" applyFill="1" applyBorder="1" applyAlignment="1">
      <alignment/>
    </xf>
    <xf numFmtId="0" fontId="14" fillId="33" borderId="43" xfId="0" applyFont="1" applyFill="1" applyBorder="1" applyAlignment="1">
      <alignment/>
    </xf>
    <xf numFmtId="178" fontId="14" fillId="33" borderId="14" xfId="33" applyNumberFormat="1" applyFont="1" applyFill="1" applyBorder="1" applyAlignment="1">
      <alignment/>
    </xf>
    <xf numFmtId="0" fontId="14" fillId="33" borderId="44" xfId="0" applyFont="1" applyFill="1" applyBorder="1" applyAlignment="1">
      <alignment horizontal="center"/>
    </xf>
    <xf numFmtId="0" fontId="14" fillId="33" borderId="45" xfId="0" applyFont="1" applyFill="1" applyBorder="1" applyAlignment="1">
      <alignment/>
    </xf>
    <xf numFmtId="0" fontId="14" fillId="33" borderId="46" xfId="0" applyFont="1" applyFill="1" applyBorder="1" applyAlignment="1">
      <alignment/>
    </xf>
    <xf numFmtId="0" fontId="14" fillId="33" borderId="47" xfId="0" applyFont="1" applyFill="1" applyBorder="1" applyAlignment="1">
      <alignment/>
    </xf>
    <xf numFmtId="178" fontId="14" fillId="33" borderId="46" xfId="33" applyNumberFormat="1" applyFont="1" applyFill="1" applyBorder="1" applyAlignment="1">
      <alignment/>
    </xf>
    <xf numFmtId="0" fontId="14" fillId="33" borderId="44" xfId="0" applyFont="1" applyFill="1" applyBorder="1" applyAlignment="1">
      <alignment/>
    </xf>
    <xf numFmtId="0" fontId="14" fillId="33" borderId="47" xfId="0" applyFont="1" applyFill="1" applyBorder="1" applyAlignment="1">
      <alignment horizontal="center"/>
    </xf>
    <xf numFmtId="0" fontId="14" fillId="33" borderId="46" xfId="0" applyFont="1" applyFill="1" applyBorder="1" applyAlignment="1">
      <alignment horizontal="center"/>
    </xf>
    <xf numFmtId="0" fontId="14" fillId="33" borderId="48" xfId="0" applyFont="1" applyFill="1" applyBorder="1" applyAlignment="1">
      <alignment/>
    </xf>
    <xf numFmtId="0" fontId="14" fillId="33" borderId="49" xfId="0" applyFont="1" applyFill="1" applyBorder="1" applyAlignment="1">
      <alignment/>
    </xf>
    <xf numFmtId="0" fontId="14" fillId="33" borderId="50" xfId="0" applyFont="1" applyFill="1" applyBorder="1" applyAlignment="1">
      <alignment/>
    </xf>
    <xf numFmtId="0" fontId="14" fillId="33" borderId="51" xfId="0" applyFont="1" applyFill="1" applyBorder="1" applyAlignment="1">
      <alignment/>
    </xf>
    <xf numFmtId="0" fontId="14" fillId="33" borderId="52" xfId="0" applyFont="1" applyFill="1" applyBorder="1" applyAlignment="1">
      <alignment/>
    </xf>
    <xf numFmtId="0" fontId="14" fillId="33" borderId="53" xfId="0" applyFont="1" applyFill="1" applyBorder="1" applyAlignment="1">
      <alignment/>
    </xf>
    <xf numFmtId="0" fontId="14" fillId="0" borderId="54" xfId="0" applyFont="1" applyBorder="1" applyAlignment="1">
      <alignment/>
    </xf>
    <xf numFmtId="0" fontId="14" fillId="0" borderId="33" xfId="0" applyFont="1" applyBorder="1" applyAlignment="1">
      <alignment/>
    </xf>
    <xf numFmtId="0" fontId="14" fillId="0" borderId="33" xfId="0" applyFont="1" applyBorder="1" applyAlignment="1">
      <alignment horizontal="center"/>
    </xf>
    <xf numFmtId="0" fontId="14" fillId="0" borderId="54" xfId="0" applyFont="1" applyBorder="1" applyAlignment="1">
      <alignment horizontal="center"/>
    </xf>
    <xf numFmtId="178" fontId="14" fillId="0" borderId="54" xfId="33" applyNumberFormat="1" applyFont="1" applyBorder="1" applyAlignment="1">
      <alignment/>
    </xf>
    <xf numFmtId="0" fontId="14" fillId="0" borderId="55" xfId="0" applyFont="1" applyBorder="1" applyAlignment="1">
      <alignment/>
    </xf>
    <xf numFmtId="0" fontId="20" fillId="0" borderId="0" xfId="0" applyFont="1" applyAlignment="1">
      <alignment/>
    </xf>
    <xf numFmtId="0" fontId="14" fillId="33" borderId="0" xfId="0" applyFont="1" applyFill="1" applyAlignment="1">
      <alignment/>
    </xf>
    <xf numFmtId="0" fontId="14" fillId="0" borderId="56" xfId="0" applyFont="1" applyBorder="1" applyAlignment="1">
      <alignment/>
    </xf>
    <xf numFmtId="0" fontId="14" fillId="0" borderId="20" xfId="0" applyFont="1" applyBorder="1" applyAlignment="1">
      <alignment/>
    </xf>
    <xf numFmtId="0" fontId="14" fillId="34" borderId="14" xfId="0" applyFont="1" applyFill="1" applyBorder="1" applyAlignment="1">
      <alignment horizontal="center"/>
    </xf>
    <xf numFmtId="0" fontId="14" fillId="33" borderId="14" xfId="0" applyFont="1" applyFill="1" applyBorder="1" applyAlignment="1">
      <alignment horizontal="right"/>
    </xf>
    <xf numFmtId="49" fontId="14" fillId="34" borderId="14" xfId="0" applyNumberFormat="1" applyFont="1" applyFill="1" applyBorder="1" applyAlignment="1">
      <alignment horizontal="center"/>
    </xf>
    <xf numFmtId="0" fontId="14" fillId="33" borderId="14" xfId="0" applyFont="1" applyFill="1" applyBorder="1" applyAlignment="1">
      <alignment horizontal="center"/>
    </xf>
    <xf numFmtId="179" fontId="14" fillId="33" borderId="44" xfId="0" applyNumberFormat="1" applyFont="1" applyFill="1" applyBorder="1" applyAlignment="1">
      <alignment/>
    </xf>
    <xf numFmtId="0" fontId="14" fillId="33" borderId="14" xfId="0" applyFont="1" applyFill="1" applyBorder="1" applyAlignment="1">
      <alignment/>
    </xf>
    <xf numFmtId="0" fontId="14" fillId="34" borderId="46" xfId="0" applyFont="1" applyFill="1" applyBorder="1" applyAlignment="1">
      <alignment horizontal="center"/>
    </xf>
    <xf numFmtId="0" fontId="14" fillId="33" borderId="46" xfId="0" applyFont="1" applyFill="1" applyBorder="1" applyAlignment="1">
      <alignment horizontal="right"/>
    </xf>
    <xf numFmtId="0" fontId="14" fillId="33" borderId="20" xfId="0" applyFont="1" applyFill="1" applyBorder="1" applyAlignment="1">
      <alignment/>
    </xf>
    <xf numFmtId="0" fontId="14" fillId="34" borderId="14" xfId="0" applyFont="1" applyFill="1" applyBorder="1" applyAlignment="1" quotePrefix="1">
      <alignment horizontal="center"/>
    </xf>
    <xf numFmtId="0" fontId="14" fillId="34" borderId="57" xfId="0" applyFont="1" applyFill="1" applyBorder="1" applyAlignment="1">
      <alignment horizontal="center"/>
    </xf>
    <xf numFmtId="0" fontId="14" fillId="33" borderId="57" xfId="0" applyFont="1" applyFill="1" applyBorder="1" applyAlignment="1">
      <alignment/>
    </xf>
    <xf numFmtId="0" fontId="14" fillId="33" borderId="57" xfId="0" applyFont="1" applyFill="1" applyBorder="1" applyAlignment="1">
      <alignment horizontal="right"/>
    </xf>
    <xf numFmtId="0" fontId="14" fillId="0" borderId="29" xfId="0" applyFont="1" applyBorder="1" applyAlignment="1">
      <alignment horizontal="centerContinuous"/>
    </xf>
    <xf numFmtId="0" fontId="14" fillId="0" borderId="30" xfId="0" applyFont="1" applyBorder="1" applyAlignment="1">
      <alignment horizontal="right"/>
    </xf>
    <xf numFmtId="0" fontId="14" fillId="0" borderId="30" xfId="0" applyFont="1" applyBorder="1" applyAlignment="1">
      <alignment horizontal="centerContinuous"/>
    </xf>
    <xf numFmtId="179" fontId="14" fillId="0" borderId="58" xfId="0" applyNumberFormat="1" applyFont="1" applyBorder="1" applyAlignment="1">
      <alignment/>
    </xf>
    <xf numFmtId="0" fontId="14" fillId="0" borderId="59" xfId="0" applyFont="1" applyBorder="1" applyAlignment="1">
      <alignment/>
    </xf>
    <xf numFmtId="0" fontId="14" fillId="0" borderId="60" xfId="0" applyFont="1" applyBorder="1" applyAlignment="1">
      <alignment/>
    </xf>
    <xf numFmtId="0" fontId="20" fillId="0" borderId="0" xfId="0" applyFont="1" applyBorder="1" applyAlignment="1">
      <alignment/>
    </xf>
    <xf numFmtId="0" fontId="20" fillId="0" borderId="0" xfId="0" applyFont="1" applyAlignment="1">
      <alignment horizontal="left"/>
    </xf>
    <xf numFmtId="0" fontId="14" fillId="0" borderId="0" xfId="0" applyFont="1" applyAlignment="1">
      <alignment horizontal="center"/>
    </xf>
    <xf numFmtId="0" fontId="17" fillId="0" borderId="0" xfId="0" applyFont="1" applyAlignment="1">
      <alignment horizontal="right"/>
    </xf>
    <xf numFmtId="0" fontId="14" fillId="33" borderId="14" xfId="0" applyFont="1" applyFill="1" applyBorder="1" applyAlignment="1" quotePrefix="1">
      <alignment horizontal="left"/>
    </xf>
    <xf numFmtId="0" fontId="14" fillId="33" borderId="18" xfId="0" applyFont="1" applyFill="1" applyBorder="1" applyAlignment="1" quotePrefix="1">
      <alignment horizontal="left"/>
    </xf>
    <xf numFmtId="0" fontId="14" fillId="33" borderId="18" xfId="0" applyFont="1" applyFill="1" applyBorder="1" applyAlignment="1">
      <alignment horizontal="left"/>
    </xf>
    <xf numFmtId="0" fontId="14" fillId="33" borderId="18" xfId="0" applyFont="1" applyFill="1" applyBorder="1" applyAlignment="1" quotePrefix="1">
      <alignment/>
    </xf>
    <xf numFmtId="0" fontId="14" fillId="33" borderId="14" xfId="0" applyFont="1" applyFill="1" applyBorder="1" applyAlignment="1" quotePrefix="1">
      <alignment/>
    </xf>
    <xf numFmtId="0" fontId="14" fillId="33" borderId="14" xfId="0" applyFont="1" applyFill="1" applyBorder="1" applyAlignment="1" quotePrefix="1">
      <alignment horizontal="center"/>
    </xf>
    <xf numFmtId="0" fontId="14" fillId="33" borderId="44" xfId="0" applyFont="1" applyFill="1" applyBorder="1" applyAlignment="1" quotePrefix="1">
      <alignment horizontal="center"/>
    </xf>
    <xf numFmtId="178" fontId="14" fillId="0" borderId="0" xfId="33" applyNumberFormat="1" applyFont="1" applyBorder="1" applyAlignment="1">
      <alignment/>
    </xf>
    <xf numFmtId="0" fontId="14" fillId="0" borderId="61" xfId="0" applyFont="1" applyBorder="1" applyAlignment="1">
      <alignment/>
    </xf>
    <xf numFmtId="0" fontId="14" fillId="34" borderId="23" xfId="0" applyFont="1" applyFill="1" applyBorder="1" applyAlignment="1">
      <alignment/>
    </xf>
    <xf numFmtId="0" fontId="14" fillId="33" borderId="62" xfId="0" applyFont="1" applyFill="1" applyBorder="1" applyAlignment="1">
      <alignment/>
    </xf>
    <xf numFmtId="0" fontId="14" fillId="33" borderId="23" xfId="0" applyFont="1" applyFill="1" applyBorder="1" applyAlignment="1">
      <alignment/>
    </xf>
    <xf numFmtId="0" fontId="14" fillId="0" borderId="42" xfId="0" applyFont="1" applyBorder="1" applyAlignment="1">
      <alignment/>
    </xf>
    <xf numFmtId="0" fontId="14" fillId="0" borderId="15" xfId="0" applyFont="1" applyBorder="1" applyAlignment="1">
      <alignment horizontal="center"/>
    </xf>
    <xf numFmtId="0" fontId="14" fillId="0" borderId="63" xfId="0" applyFont="1" applyBorder="1" applyAlignment="1">
      <alignment horizontal="center"/>
    </xf>
    <xf numFmtId="0" fontId="14" fillId="33" borderId="30" xfId="0" applyFont="1" applyFill="1" applyBorder="1" applyAlignment="1">
      <alignment/>
    </xf>
    <xf numFmtId="0" fontId="14" fillId="34" borderId="30" xfId="0" applyFont="1" applyFill="1" applyBorder="1" applyAlignment="1">
      <alignment/>
    </xf>
    <xf numFmtId="0" fontId="14" fillId="0" borderId="58" xfId="0" applyFont="1" applyBorder="1" applyAlignment="1">
      <alignment/>
    </xf>
    <xf numFmtId="0" fontId="14" fillId="33" borderId="32" xfId="0" applyFont="1" applyFill="1" applyBorder="1" applyAlignment="1">
      <alignment/>
    </xf>
    <xf numFmtId="2" fontId="14" fillId="0" borderId="60" xfId="0" applyNumberFormat="1" applyFont="1" applyBorder="1" applyAlignment="1">
      <alignment/>
    </xf>
    <xf numFmtId="0" fontId="14" fillId="0" borderId="0" xfId="0" applyFont="1" applyBorder="1" applyAlignment="1">
      <alignment horizontal="center"/>
    </xf>
    <xf numFmtId="2" fontId="14" fillId="0" borderId="0" xfId="0" applyNumberFormat="1" applyFont="1" applyBorder="1" applyAlignment="1">
      <alignment/>
    </xf>
    <xf numFmtId="0" fontId="14" fillId="33" borderId="64" xfId="0" applyFont="1" applyFill="1" applyBorder="1" applyAlignment="1">
      <alignment/>
    </xf>
    <xf numFmtId="0" fontId="14" fillId="0" borderId="0" xfId="0" applyFont="1" applyAlignment="1" quotePrefix="1">
      <alignment horizontal="left" vertical="center"/>
    </xf>
    <xf numFmtId="0" fontId="14" fillId="0" borderId="0" xfId="0" applyFont="1" applyAlignment="1" quotePrefix="1">
      <alignment horizontal="left"/>
    </xf>
    <xf numFmtId="0" fontId="14" fillId="33" borderId="18" xfId="0" applyFont="1" applyFill="1" applyBorder="1" applyAlignment="1" quotePrefix="1">
      <alignment horizontal="center"/>
    </xf>
    <xf numFmtId="0" fontId="14" fillId="33" borderId="20" xfId="0" applyFont="1" applyFill="1" applyBorder="1" applyAlignment="1" quotePrefix="1">
      <alignment horizontal="left"/>
    </xf>
    <xf numFmtId="0" fontId="14" fillId="33" borderId="64" xfId="0" applyFont="1" applyFill="1" applyBorder="1" applyAlignment="1" quotePrefix="1">
      <alignment horizontal="left"/>
    </xf>
    <xf numFmtId="178" fontId="14" fillId="33" borderId="64" xfId="33" applyNumberFormat="1" applyFont="1" applyFill="1" applyBorder="1" applyAlignment="1">
      <alignment/>
    </xf>
    <xf numFmtId="0" fontId="14" fillId="0" borderId="54" xfId="0" applyFont="1" applyBorder="1" applyAlignment="1">
      <alignment horizontal="centerContinuous"/>
    </xf>
    <xf numFmtId="179" fontId="14" fillId="0" borderId="54" xfId="0" applyNumberFormat="1" applyFont="1" applyBorder="1" applyAlignment="1">
      <alignment/>
    </xf>
    <xf numFmtId="0" fontId="14" fillId="0" borderId="49" xfId="0" applyFont="1" applyBorder="1" applyAlignment="1" quotePrefix="1">
      <alignment horizontal="center" vertical="center"/>
    </xf>
    <xf numFmtId="0" fontId="14" fillId="33" borderId="65" xfId="0" applyFont="1" applyFill="1" applyBorder="1" applyAlignment="1">
      <alignment/>
    </xf>
    <xf numFmtId="49" fontId="14" fillId="33" borderId="18" xfId="0" applyNumberFormat="1" applyFont="1" applyFill="1" applyBorder="1" applyAlignment="1" quotePrefix="1">
      <alignment horizontal="left"/>
    </xf>
    <xf numFmtId="179" fontId="14" fillId="33" borderId="65" xfId="0" applyNumberFormat="1" applyFont="1" applyFill="1" applyBorder="1" applyAlignment="1">
      <alignment/>
    </xf>
    <xf numFmtId="0" fontId="14" fillId="33" borderId="65" xfId="0" applyFont="1" applyFill="1" applyBorder="1" applyAlignment="1">
      <alignment horizontal="center"/>
    </xf>
    <xf numFmtId="0" fontId="19" fillId="33" borderId="65" xfId="0" applyFont="1" applyFill="1" applyBorder="1" applyAlignment="1">
      <alignment horizontal="center"/>
    </xf>
    <xf numFmtId="0" fontId="14" fillId="33" borderId="66" xfId="0" applyFont="1" applyFill="1" applyBorder="1" applyAlignment="1">
      <alignment/>
    </xf>
    <xf numFmtId="0" fontId="14" fillId="33" borderId="67" xfId="0" applyFont="1" applyFill="1" applyBorder="1" applyAlignment="1" quotePrefix="1">
      <alignment horizontal="left"/>
    </xf>
    <xf numFmtId="0" fontId="14" fillId="33" borderId="68" xfId="0" applyFont="1" applyFill="1" applyBorder="1" applyAlignment="1">
      <alignment/>
    </xf>
    <xf numFmtId="0" fontId="14" fillId="33" borderId="45" xfId="0" applyFont="1" applyFill="1" applyBorder="1" applyAlignment="1" quotePrefix="1">
      <alignment horizontal="left"/>
    </xf>
    <xf numFmtId="179" fontId="14" fillId="0" borderId="22" xfId="0" applyNumberFormat="1" applyFont="1" applyBorder="1" applyAlignment="1">
      <alignment/>
    </xf>
    <xf numFmtId="0" fontId="18" fillId="0" borderId="23" xfId="0" applyFont="1" applyBorder="1" applyAlignment="1">
      <alignment/>
    </xf>
    <xf numFmtId="0" fontId="14" fillId="0" borderId="69" xfId="0" applyFont="1" applyBorder="1" applyAlignment="1">
      <alignment/>
    </xf>
    <xf numFmtId="49" fontId="14" fillId="33" borderId="18" xfId="0" applyNumberFormat="1" applyFont="1" applyFill="1" applyBorder="1" applyAlignment="1">
      <alignment horizontal="left"/>
    </xf>
    <xf numFmtId="179" fontId="14" fillId="33" borderId="14" xfId="0" applyNumberFormat="1" applyFont="1" applyFill="1" applyBorder="1" applyAlignment="1">
      <alignment/>
    </xf>
    <xf numFmtId="178" fontId="14" fillId="0" borderId="14" xfId="33" applyNumberFormat="1" applyFont="1" applyBorder="1" applyAlignment="1">
      <alignment/>
    </xf>
    <xf numFmtId="0" fontId="14" fillId="33" borderId="14" xfId="0" applyNumberFormat="1" applyFont="1" applyFill="1" applyBorder="1" applyAlignment="1">
      <alignment/>
    </xf>
    <xf numFmtId="179" fontId="14" fillId="0" borderId="44" xfId="0" applyNumberFormat="1" applyFont="1" applyBorder="1" applyAlignment="1">
      <alignment/>
    </xf>
    <xf numFmtId="0" fontId="14" fillId="33" borderId="70" xfId="0" applyFont="1" applyFill="1" applyBorder="1" applyAlignment="1">
      <alignment/>
    </xf>
    <xf numFmtId="0" fontId="14" fillId="33" borderId="71" xfId="0" applyFont="1" applyFill="1" applyBorder="1" applyAlignment="1">
      <alignment/>
    </xf>
    <xf numFmtId="49" fontId="14" fillId="33" borderId="18" xfId="0" applyNumberFormat="1" applyFont="1" applyFill="1" applyBorder="1" applyAlignment="1">
      <alignment/>
    </xf>
    <xf numFmtId="0" fontId="14" fillId="33" borderId="64" xfId="0" applyNumberFormat="1" applyFont="1" applyFill="1" applyBorder="1" applyAlignment="1">
      <alignment/>
    </xf>
    <xf numFmtId="0" fontId="14" fillId="33" borderId="72" xfId="0" applyFont="1" applyFill="1" applyBorder="1" applyAlignment="1">
      <alignment/>
    </xf>
    <xf numFmtId="179" fontId="14" fillId="33" borderId="54" xfId="0" applyNumberFormat="1" applyFont="1" applyFill="1" applyBorder="1" applyAlignment="1">
      <alignment/>
    </xf>
    <xf numFmtId="179" fontId="14" fillId="0" borderId="60" xfId="0" applyNumberFormat="1" applyFont="1" applyBorder="1" applyAlignment="1">
      <alignment/>
    </xf>
    <xf numFmtId="0" fontId="14" fillId="33" borderId="73" xfId="0" applyFont="1" applyFill="1" applyBorder="1" applyAlignment="1">
      <alignment/>
    </xf>
    <xf numFmtId="179" fontId="14" fillId="0" borderId="14" xfId="0" applyNumberFormat="1" applyFont="1" applyFill="1" applyBorder="1" applyAlignment="1">
      <alignment/>
    </xf>
    <xf numFmtId="0" fontId="14" fillId="0" borderId="14" xfId="0" applyFont="1" applyFill="1" applyBorder="1" applyAlignment="1">
      <alignment/>
    </xf>
    <xf numFmtId="0" fontId="14" fillId="0" borderId="64" xfId="0" applyFont="1" applyFill="1" applyBorder="1" applyAlignment="1">
      <alignment/>
    </xf>
    <xf numFmtId="0" fontId="24" fillId="0" borderId="0" xfId="0" applyFont="1" applyAlignment="1">
      <alignment horizontal="center"/>
    </xf>
    <xf numFmtId="0" fontId="14" fillId="33" borderId="74" xfId="0" applyFont="1" applyFill="1" applyBorder="1" applyAlignment="1">
      <alignment/>
    </xf>
    <xf numFmtId="0" fontId="14" fillId="33" borderId="75" xfId="0" applyFont="1" applyFill="1" applyBorder="1" applyAlignment="1">
      <alignment/>
    </xf>
    <xf numFmtId="0" fontId="14" fillId="33" borderId="76" xfId="0" applyFont="1" applyFill="1" applyBorder="1" applyAlignment="1">
      <alignment/>
    </xf>
    <xf numFmtId="0" fontId="16" fillId="34" borderId="0" xfId="0" applyFont="1" applyFill="1" applyAlignment="1">
      <alignment/>
    </xf>
    <xf numFmtId="0" fontId="14" fillId="34" borderId="0" xfId="0" applyFont="1" applyFill="1" applyAlignment="1">
      <alignment/>
    </xf>
    <xf numFmtId="0" fontId="14" fillId="0" borderId="20" xfId="0" applyFont="1" applyBorder="1" applyAlignment="1">
      <alignment horizontal="center"/>
    </xf>
    <xf numFmtId="0" fontId="14" fillId="0" borderId="64" xfId="0" applyFont="1" applyBorder="1" applyAlignment="1">
      <alignment horizontal="center"/>
    </xf>
    <xf numFmtId="0" fontId="19" fillId="0" borderId="15" xfId="0" applyFont="1" applyBorder="1" applyAlignment="1">
      <alignment horizontal="center"/>
    </xf>
    <xf numFmtId="0" fontId="19" fillId="0" borderId="16" xfId="0" applyFont="1" applyBorder="1" applyAlignment="1">
      <alignment horizontal="center"/>
    </xf>
    <xf numFmtId="0" fontId="14" fillId="0" borderId="17" xfId="0" applyFont="1" applyBorder="1" applyAlignment="1">
      <alignment horizontal="center"/>
    </xf>
    <xf numFmtId="0" fontId="14" fillId="0" borderId="56" xfId="0" applyFont="1" applyBorder="1" applyAlignment="1">
      <alignment horizontal="center"/>
    </xf>
    <xf numFmtId="0" fontId="14" fillId="0" borderId="77" xfId="0" applyFont="1" applyBorder="1" applyAlignment="1">
      <alignment horizontal="center"/>
    </xf>
    <xf numFmtId="0" fontId="19" fillId="0" borderId="77" xfId="0" applyFont="1" applyBorder="1" applyAlignment="1">
      <alignment horizontal="center"/>
    </xf>
    <xf numFmtId="0" fontId="19" fillId="0" borderId="64" xfId="0" applyFont="1" applyBorder="1" applyAlignment="1">
      <alignment horizontal="center"/>
    </xf>
    <xf numFmtId="0" fontId="15" fillId="34" borderId="78" xfId="0" applyFont="1" applyFill="1" applyBorder="1" applyAlignment="1">
      <alignment/>
    </xf>
    <xf numFmtId="0" fontId="14" fillId="34" borderId="79" xfId="0" applyFont="1" applyFill="1" applyBorder="1" applyAlignment="1">
      <alignment/>
    </xf>
    <xf numFmtId="178" fontId="14" fillId="33" borderId="80" xfId="0" applyNumberFormat="1" applyFont="1" applyFill="1" applyBorder="1" applyAlignment="1">
      <alignment/>
    </xf>
    <xf numFmtId="0" fontId="14" fillId="34" borderId="46" xfId="0" applyFont="1" applyFill="1" applyBorder="1" applyAlignment="1">
      <alignment/>
    </xf>
    <xf numFmtId="178" fontId="14" fillId="33" borderId="48" xfId="0" applyNumberFormat="1" applyFont="1" applyFill="1" applyBorder="1" applyAlignment="1">
      <alignment/>
    </xf>
    <xf numFmtId="0" fontId="14" fillId="33" borderId="81" xfId="0" applyFont="1" applyFill="1" applyBorder="1" applyAlignment="1">
      <alignment/>
    </xf>
    <xf numFmtId="178" fontId="14" fillId="0" borderId="82" xfId="0" applyNumberFormat="1" applyFont="1" applyBorder="1" applyAlignment="1">
      <alignment/>
    </xf>
    <xf numFmtId="178" fontId="14" fillId="0" borderId="48" xfId="0" applyNumberFormat="1" applyFont="1" applyBorder="1" applyAlignment="1">
      <alignment/>
    </xf>
    <xf numFmtId="178" fontId="14" fillId="33" borderId="57" xfId="33" applyNumberFormat="1" applyFont="1" applyFill="1" applyBorder="1" applyAlignment="1">
      <alignment/>
    </xf>
    <xf numFmtId="0" fontId="2" fillId="0" borderId="11" xfId="0" applyFont="1" applyBorder="1" applyAlignment="1">
      <alignment horizontal="center" vertical="center" wrapText="1"/>
    </xf>
    <xf numFmtId="0" fontId="2" fillId="0" borderId="11" xfId="0" applyFont="1" applyBorder="1" applyAlignment="1" quotePrefix="1">
      <alignment horizontal="center" vertical="center"/>
    </xf>
    <xf numFmtId="0" fontId="14" fillId="0" borderId="64" xfId="0" applyFont="1" applyBorder="1" applyAlignment="1">
      <alignment horizontal="center" vertical="center" wrapText="1"/>
    </xf>
    <xf numFmtId="0" fontId="14" fillId="0" borderId="64" xfId="0" applyFont="1" applyBorder="1" applyAlignment="1">
      <alignment horizontal="center" vertical="center"/>
    </xf>
    <xf numFmtId="0" fontId="14" fillId="0" borderId="64" xfId="0" applyFont="1" applyBorder="1" applyAlignment="1" quotePrefix="1">
      <alignment horizontal="center" vertical="center"/>
    </xf>
    <xf numFmtId="0" fontId="19" fillId="33" borderId="14" xfId="0" applyFont="1" applyFill="1" applyBorder="1" applyAlignment="1">
      <alignment horizontal="center"/>
    </xf>
    <xf numFmtId="0" fontId="22" fillId="33" borderId="0" xfId="0" applyFont="1" applyFill="1" applyAlignment="1">
      <alignment/>
    </xf>
    <xf numFmtId="0" fontId="16" fillId="0" borderId="0" xfId="0" applyFont="1" applyAlignment="1">
      <alignment/>
    </xf>
    <xf numFmtId="0" fontId="14" fillId="0" borderId="83" xfId="0" applyFont="1" applyBorder="1" applyAlignment="1">
      <alignment horizontal="center"/>
    </xf>
    <xf numFmtId="0" fontId="14" fillId="0" borderId="84" xfId="0" applyFont="1" applyBorder="1" applyAlignment="1">
      <alignment/>
    </xf>
    <xf numFmtId="0" fontId="14" fillId="0" borderId="85" xfId="0" applyFont="1" applyBorder="1" applyAlignment="1">
      <alignment/>
    </xf>
    <xf numFmtId="0" fontId="14" fillId="0" borderId="84" xfId="0" applyFont="1" applyBorder="1" applyAlignment="1">
      <alignment horizontal="center"/>
    </xf>
    <xf numFmtId="0" fontId="14" fillId="0" borderId="85" xfId="0" applyFont="1" applyBorder="1" applyAlignment="1">
      <alignment horizontal="center"/>
    </xf>
    <xf numFmtId="0" fontId="14" fillId="0" borderId="16" xfId="0" applyFont="1" applyBorder="1" applyAlignment="1">
      <alignment horizontal="center"/>
    </xf>
    <xf numFmtId="0" fontId="14" fillId="0" borderId="86" xfId="0" applyFont="1" applyBorder="1" applyAlignment="1">
      <alignment horizontal="center"/>
    </xf>
    <xf numFmtId="0" fontId="14" fillId="0" borderId="13" xfId="0" applyFont="1" applyBorder="1" applyAlignment="1">
      <alignment horizont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0" xfId="0" applyFont="1" applyAlignment="1">
      <alignment horizontal="right"/>
    </xf>
    <xf numFmtId="0" fontId="14" fillId="0" borderId="87" xfId="0" applyFont="1" applyBorder="1" applyAlignment="1">
      <alignment horizontal="center" vertical="center" wrapText="1"/>
    </xf>
    <xf numFmtId="0" fontId="14" fillId="0" borderId="87" xfId="0" applyFont="1" applyBorder="1" applyAlignment="1">
      <alignment horizontal="center" vertical="center"/>
    </xf>
    <xf numFmtId="0" fontId="14" fillId="0" borderId="87" xfId="0" applyFont="1" applyBorder="1" applyAlignment="1" quotePrefix="1">
      <alignment horizontal="center" vertical="center"/>
    </xf>
    <xf numFmtId="179" fontId="14" fillId="0" borderId="88" xfId="0" applyNumberFormat="1" applyFont="1" applyBorder="1" applyAlignment="1">
      <alignment horizontal="center"/>
    </xf>
    <xf numFmtId="0" fontId="15" fillId="0" borderId="89" xfId="0" applyFont="1" applyBorder="1" applyAlignment="1">
      <alignment/>
    </xf>
    <xf numFmtId="0" fontId="14" fillId="0" borderId="63" xfId="0" applyFont="1" applyBorder="1" applyAlignment="1">
      <alignment horizontal="center" vertical="center"/>
    </xf>
    <xf numFmtId="0" fontId="14" fillId="0" borderId="63" xfId="0" applyFont="1" applyBorder="1" applyAlignment="1">
      <alignment horizontal="center" vertical="center" wrapText="1"/>
    </xf>
    <xf numFmtId="0" fontId="19" fillId="0" borderId="63" xfId="0" applyFont="1" applyBorder="1" applyAlignment="1">
      <alignment horizontal="center" vertical="center" wrapText="1"/>
    </xf>
    <xf numFmtId="0" fontId="19" fillId="0" borderId="63" xfId="0" applyFont="1" applyBorder="1" applyAlignment="1" quotePrefix="1">
      <alignment horizontal="center" vertical="center" wrapText="1"/>
    </xf>
    <xf numFmtId="0" fontId="19" fillId="0" borderId="63" xfId="0" applyFont="1" applyBorder="1" applyAlignment="1">
      <alignment horizontal="center" wrapText="1"/>
    </xf>
    <xf numFmtId="0" fontId="19" fillId="0" borderId="90" xfId="0" applyFont="1" applyBorder="1" applyAlignment="1">
      <alignment horizontal="center" vertical="center" wrapText="1"/>
    </xf>
    <xf numFmtId="49" fontId="14" fillId="33" borderId="14" xfId="0" applyNumberFormat="1" applyFont="1" applyFill="1" applyBorder="1" applyAlignment="1">
      <alignment horizontal="left"/>
    </xf>
    <xf numFmtId="0" fontId="14" fillId="0" borderId="13" xfId="0" applyFont="1" applyBorder="1" applyAlignment="1">
      <alignment horizontal="left"/>
    </xf>
    <xf numFmtId="0" fontId="26" fillId="0" borderId="0" xfId="0" applyFont="1" applyAlignment="1">
      <alignment/>
    </xf>
    <xf numFmtId="0" fontId="26" fillId="0" borderId="0" xfId="0" applyFont="1" applyAlignment="1">
      <alignment horizontal="left"/>
    </xf>
    <xf numFmtId="3" fontId="14" fillId="34" borderId="33" xfId="0" applyNumberFormat="1" applyFont="1" applyFill="1" applyBorder="1" applyAlignment="1">
      <alignment/>
    </xf>
    <xf numFmtId="0" fontId="4" fillId="0" borderId="0" xfId="0" applyFont="1" applyAlignment="1">
      <alignment/>
    </xf>
    <xf numFmtId="0" fontId="27" fillId="0" borderId="0" xfId="0" applyFont="1" applyAlignment="1">
      <alignment/>
    </xf>
    <xf numFmtId="0" fontId="28" fillId="0" borderId="0" xfId="0" applyFont="1" applyAlignment="1">
      <alignment/>
    </xf>
    <xf numFmtId="0" fontId="29" fillId="0" borderId="0" xfId="0" applyFont="1" applyAlignment="1">
      <alignment/>
    </xf>
    <xf numFmtId="0" fontId="2" fillId="0" borderId="64" xfId="0" applyFont="1" applyBorder="1" applyAlignment="1">
      <alignment horizontal="center"/>
    </xf>
    <xf numFmtId="49" fontId="14" fillId="0" borderId="0" xfId="0" applyNumberFormat="1" applyFont="1" applyAlignment="1">
      <alignment/>
    </xf>
    <xf numFmtId="0" fontId="19" fillId="33" borderId="18" xfId="0" applyFont="1" applyFill="1" applyBorder="1" applyAlignment="1">
      <alignment/>
    </xf>
    <xf numFmtId="0" fontId="19" fillId="33" borderId="14" xfId="0" applyFont="1" applyFill="1" applyBorder="1" applyAlignment="1">
      <alignment/>
    </xf>
    <xf numFmtId="0" fontId="19" fillId="33" borderId="14" xfId="0" applyFont="1" applyFill="1" applyBorder="1" applyAlignment="1" quotePrefix="1">
      <alignment horizontal="left"/>
    </xf>
    <xf numFmtId="178" fontId="19" fillId="33" borderId="14" xfId="33" applyNumberFormat="1" applyFont="1" applyFill="1" applyBorder="1" applyAlignment="1">
      <alignment/>
    </xf>
    <xf numFmtId="178" fontId="19" fillId="0" borderId="44" xfId="33" applyNumberFormat="1" applyFont="1" applyBorder="1" applyAlignment="1">
      <alignment/>
    </xf>
    <xf numFmtId="0" fontId="19" fillId="33" borderId="20" xfId="0" applyFont="1" applyFill="1" applyBorder="1" applyAlignment="1">
      <alignment/>
    </xf>
    <xf numFmtId="0" fontId="19" fillId="33" borderId="64" xfId="0" applyFont="1" applyFill="1" applyBorder="1" applyAlignment="1">
      <alignment/>
    </xf>
    <xf numFmtId="178" fontId="19" fillId="33" borderId="64" xfId="33" applyNumberFormat="1" applyFont="1" applyFill="1" applyBorder="1" applyAlignment="1">
      <alignment/>
    </xf>
    <xf numFmtId="178" fontId="19" fillId="0" borderId="49" xfId="33" applyNumberFormat="1" applyFont="1" applyBorder="1" applyAlignment="1">
      <alignment/>
    </xf>
    <xf numFmtId="0" fontId="23" fillId="0" borderId="76" xfId="0" applyFont="1" applyBorder="1" applyAlignment="1">
      <alignment/>
    </xf>
    <xf numFmtId="0" fontId="19" fillId="0" borderId="66" xfId="0" applyFont="1" applyBorder="1" applyAlignment="1">
      <alignment horizontal="centerContinuous"/>
    </xf>
    <xf numFmtId="0" fontId="19" fillId="0" borderId="64" xfId="0" applyFont="1" applyBorder="1" applyAlignment="1">
      <alignment horizontal="centerContinuous"/>
    </xf>
    <xf numFmtId="0" fontId="19" fillId="0" borderId="64" xfId="0" applyFont="1" applyBorder="1" applyAlignment="1">
      <alignment horizontal="right"/>
    </xf>
    <xf numFmtId="178" fontId="19" fillId="0" borderId="64" xfId="33" applyNumberFormat="1" applyFont="1" applyBorder="1" applyAlignment="1">
      <alignment/>
    </xf>
    <xf numFmtId="0" fontId="19" fillId="33" borderId="18" xfId="0" applyFont="1" applyFill="1" applyBorder="1" applyAlignment="1" quotePrefix="1">
      <alignment/>
    </xf>
    <xf numFmtId="0" fontId="19" fillId="0" borderId="88" xfId="0" applyFont="1" applyBorder="1" applyAlignment="1">
      <alignment horizontal="center"/>
    </xf>
    <xf numFmtId="0" fontId="19" fillId="0" borderId="91" xfId="0" applyFont="1" applyBorder="1" applyAlignment="1">
      <alignment horizontal="centerContinuous"/>
    </xf>
    <xf numFmtId="0" fontId="19" fillId="0" borderId="33" xfId="0" applyFont="1" applyBorder="1" applyAlignment="1">
      <alignment horizontal="centerContinuous"/>
    </xf>
    <xf numFmtId="0" fontId="19" fillId="0" borderId="54" xfId="0" applyFont="1" applyBorder="1" applyAlignment="1">
      <alignment horizontal="right"/>
    </xf>
    <xf numFmtId="0" fontId="19" fillId="0" borderId="54" xfId="0" applyFont="1" applyBorder="1" applyAlignment="1">
      <alignment horizontal="centerContinuous"/>
    </xf>
    <xf numFmtId="178" fontId="19" fillId="0" borderId="54" xfId="33" applyNumberFormat="1" applyFont="1" applyBorder="1" applyAlignment="1">
      <alignment/>
    </xf>
    <xf numFmtId="178" fontId="19" fillId="0" borderId="60" xfId="33" applyNumberFormat="1" applyFont="1" applyBorder="1" applyAlignment="1">
      <alignment/>
    </xf>
    <xf numFmtId="178" fontId="19" fillId="0" borderId="0" xfId="33" applyNumberFormat="1" applyFont="1" applyBorder="1" applyAlignment="1">
      <alignment/>
    </xf>
    <xf numFmtId="0" fontId="2" fillId="0" borderId="92" xfId="0" applyFont="1" applyBorder="1" applyAlignment="1">
      <alignment/>
    </xf>
    <xf numFmtId="0" fontId="2" fillId="0" borderId="24" xfId="0" applyFont="1" applyBorder="1" applyAlignment="1">
      <alignment/>
    </xf>
    <xf numFmtId="0" fontId="2" fillId="0" borderId="93" xfId="0" applyFont="1" applyBorder="1" applyAlignment="1">
      <alignment/>
    </xf>
    <xf numFmtId="0" fontId="14" fillId="0" borderId="42" xfId="0" applyFont="1" applyBorder="1" applyAlignment="1">
      <alignment horizontal="center"/>
    </xf>
    <xf numFmtId="178" fontId="14" fillId="0" borderId="0" xfId="0" applyNumberFormat="1" applyFont="1" applyAlignment="1">
      <alignment/>
    </xf>
    <xf numFmtId="49" fontId="14" fillId="33" borderId="14" xfId="0" applyNumberFormat="1" applyFont="1" applyFill="1" applyBorder="1" applyAlignment="1">
      <alignment horizontal="center"/>
    </xf>
    <xf numFmtId="0" fontId="30" fillId="0" borderId="0" xfId="0" applyFont="1" applyAlignment="1">
      <alignment/>
    </xf>
    <xf numFmtId="0" fontId="31" fillId="0" borderId="0" xfId="0" applyFont="1" applyAlignment="1">
      <alignment/>
    </xf>
    <xf numFmtId="0" fontId="15" fillId="34" borderId="15" xfId="0" applyFont="1" applyFill="1" applyBorder="1" applyAlignment="1">
      <alignment horizontal="center"/>
    </xf>
    <xf numFmtId="3" fontId="14" fillId="0" borderId="42" xfId="0" applyNumberFormat="1" applyFont="1" applyBorder="1" applyAlignment="1" applyProtection="1">
      <alignment/>
      <protection hidden="1"/>
    </xf>
    <xf numFmtId="179" fontId="32" fillId="0" borderId="54" xfId="0" applyNumberFormat="1" applyFont="1" applyBorder="1" applyAlignment="1">
      <alignment/>
    </xf>
    <xf numFmtId="0" fontId="0" fillId="33" borderId="0" xfId="0" applyFill="1" applyAlignment="1">
      <alignment/>
    </xf>
    <xf numFmtId="0" fontId="0" fillId="0" borderId="30" xfId="0" applyBorder="1" applyAlignment="1">
      <alignment/>
    </xf>
    <xf numFmtId="0" fontId="0" fillId="35" borderId="0" xfId="0" applyFill="1" applyAlignment="1">
      <alignment/>
    </xf>
    <xf numFmtId="0" fontId="5" fillId="0" borderId="0" xfId="0" applyFont="1" applyBorder="1" applyAlignment="1">
      <alignment horizontal="left" vertical="top"/>
    </xf>
    <xf numFmtId="0" fontId="9" fillId="0" borderId="0" xfId="0" applyFont="1" applyAlignment="1">
      <alignment horizontal="left"/>
    </xf>
    <xf numFmtId="0" fontId="14" fillId="0" borderId="38" xfId="0" applyFont="1" applyFill="1" applyBorder="1" applyAlignment="1">
      <alignment/>
    </xf>
    <xf numFmtId="0" fontId="14" fillId="0" borderId="38" xfId="0" applyFont="1" applyFill="1" applyBorder="1" applyAlignment="1">
      <alignment horizontal="center"/>
    </xf>
    <xf numFmtId="0" fontId="19" fillId="0" borderId="15" xfId="0" applyFont="1" applyFill="1" applyBorder="1" applyAlignment="1">
      <alignment horizontal="center"/>
    </xf>
    <xf numFmtId="0" fontId="14" fillId="33" borderId="64" xfId="0" applyFont="1" applyFill="1" applyBorder="1" applyAlignment="1">
      <alignment horizontal="center"/>
    </xf>
    <xf numFmtId="0" fontId="18" fillId="33" borderId="64" xfId="0" applyFont="1" applyFill="1" applyBorder="1" applyAlignment="1">
      <alignment horizontal="center"/>
    </xf>
    <xf numFmtId="0" fontId="5" fillId="0" borderId="0" xfId="0" applyFont="1" applyBorder="1" applyAlignment="1">
      <alignment/>
    </xf>
    <xf numFmtId="0" fontId="5" fillId="33" borderId="0" xfId="0" applyFont="1" applyFill="1" applyAlignment="1">
      <alignment/>
    </xf>
    <xf numFmtId="0" fontId="5" fillId="0" borderId="0" xfId="0" applyFont="1" applyAlignment="1">
      <alignment horizontal="left" vertical="top"/>
    </xf>
    <xf numFmtId="0" fontId="18" fillId="0" borderId="0" xfId="0" applyFont="1" applyAlignment="1">
      <alignment horizontal="right"/>
    </xf>
    <xf numFmtId="0" fontId="2" fillId="0" borderId="0" xfId="0" applyFont="1" applyAlignment="1">
      <alignment horizontal="right"/>
    </xf>
    <xf numFmtId="0" fontId="5" fillId="0" borderId="0" xfId="0" applyFont="1" applyBorder="1" applyAlignment="1">
      <alignment vertical="top"/>
    </xf>
    <xf numFmtId="0" fontId="14" fillId="0" borderId="0" xfId="0" applyFont="1" applyAlignment="1">
      <alignment vertical="top"/>
    </xf>
    <xf numFmtId="0" fontId="33" fillId="0" borderId="0" xfId="0" applyFont="1" applyAlignment="1">
      <alignment/>
    </xf>
    <xf numFmtId="0" fontId="20" fillId="0" borderId="0" xfId="0" applyFont="1" applyAlignment="1">
      <alignment vertical="center"/>
    </xf>
    <xf numFmtId="0" fontId="20" fillId="0" borderId="0" xfId="0" applyFont="1" applyBorder="1" applyAlignment="1">
      <alignment horizontal="center" vertical="center"/>
    </xf>
    <xf numFmtId="0" fontId="5" fillId="0" borderId="0" xfId="0" applyFont="1" applyBorder="1" applyAlignment="1">
      <alignment horizontal="left" vertical="center"/>
    </xf>
    <xf numFmtId="0" fontId="5" fillId="36" borderId="0" xfId="0" applyFont="1" applyFill="1" applyBorder="1" applyAlignment="1">
      <alignment horizontal="left"/>
    </xf>
    <xf numFmtId="0" fontId="5" fillId="36" borderId="0" xfId="0" applyFont="1" applyFill="1" applyAlignment="1">
      <alignment/>
    </xf>
    <xf numFmtId="0" fontId="4" fillId="36" borderId="0" xfId="0" applyFont="1" applyFill="1" applyAlignment="1">
      <alignment/>
    </xf>
    <xf numFmtId="0" fontId="2" fillId="36" borderId="0" xfId="0" applyFont="1" applyFill="1" applyAlignment="1">
      <alignment/>
    </xf>
    <xf numFmtId="0" fontId="5" fillId="36" borderId="0" xfId="0" applyFont="1" applyFill="1" applyBorder="1" applyAlignment="1">
      <alignment/>
    </xf>
    <xf numFmtId="0" fontId="4" fillId="0" borderId="63" xfId="0" applyFont="1" applyBorder="1" applyAlignment="1">
      <alignment horizontal="center" vertical="center" wrapText="1"/>
    </xf>
    <xf numFmtId="0" fontId="14" fillId="0" borderId="94" xfId="0" applyFont="1" applyBorder="1" applyAlignment="1">
      <alignment horizontal="center" vertical="center"/>
    </xf>
    <xf numFmtId="0" fontId="19" fillId="0" borderId="10" xfId="0" applyFont="1" applyBorder="1" applyAlignment="1" quotePrefix="1">
      <alignment horizontal="center" vertical="center"/>
    </xf>
    <xf numFmtId="0" fontId="19" fillId="0" borderId="11" xfId="0" applyFont="1" applyBorder="1" applyAlignment="1" quotePrefix="1">
      <alignment horizontal="center" vertical="center"/>
    </xf>
    <xf numFmtId="0" fontId="19" fillId="0" borderId="11" xfId="0" applyFont="1" applyBorder="1" applyAlignment="1">
      <alignment horizontal="center" vertical="center"/>
    </xf>
    <xf numFmtId="0" fontId="21" fillId="0" borderId="11" xfId="0" applyFont="1" applyBorder="1" applyAlignment="1">
      <alignment horizontal="center" vertical="center" wrapText="1"/>
    </xf>
    <xf numFmtId="0" fontId="19" fillId="0" borderId="19" xfId="0" applyFont="1" applyBorder="1" applyAlignment="1">
      <alignment horizontal="center" vertical="center"/>
    </xf>
    <xf numFmtId="0" fontId="2" fillId="0" borderId="10" xfId="0" applyFont="1" applyBorder="1" applyAlignment="1">
      <alignment vertical="center"/>
    </xf>
    <xf numFmtId="0" fontId="14" fillId="0" borderId="95" xfId="0" applyFont="1" applyBorder="1" applyAlignment="1">
      <alignment horizontal="center" vertical="center" wrapText="1"/>
    </xf>
    <xf numFmtId="0" fontId="14" fillId="0" borderId="95" xfId="0" applyFont="1" applyBorder="1" applyAlignment="1">
      <alignment horizontal="center" vertical="center"/>
    </xf>
    <xf numFmtId="179" fontId="14" fillId="34" borderId="54" xfId="0" applyNumberFormat="1" applyFont="1" applyFill="1" applyBorder="1" applyAlignment="1">
      <alignment/>
    </xf>
    <xf numFmtId="0" fontId="14" fillId="0" borderId="96" xfId="0" applyFont="1" applyFill="1" applyBorder="1" applyAlignment="1">
      <alignment horizontal="center"/>
    </xf>
    <xf numFmtId="0" fontId="14" fillId="34" borderId="54" xfId="0" applyFont="1" applyFill="1" applyBorder="1" applyAlignment="1">
      <alignment/>
    </xf>
    <xf numFmtId="0" fontId="14" fillId="34" borderId="60" xfId="0" applyFont="1" applyFill="1" applyBorder="1" applyAlignment="1">
      <alignment/>
    </xf>
    <xf numFmtId="0" fontId="12" fillId="0" borderId="0" xfId="0" applyFont="1" applyAlignment="1" quotePrefix="1">
      <alignment horizontal="left" vertical="center"/>
    </xf>
    <xf numFmtId="0" fontId="5" fillId="0" borderId="0" xfId="0" applyFont="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14" fillId="0" borderId="97" xfId="0" applyFont="1" applyBorder="1" applyAlignment="1">
      <alignment horizontal="right"/>
    </xf>
    <xf numFmtId="0" fontId="14" fillId="36" borderId="0" xfId="0" applyFont="1" applyFill="1" applyAlignment="1">
      <alignment/>
    </xf>
    <xf numFmtId="0" fontId="2" fillId="36" borderId="98" xfId="0" applyFont="1" applyFill="1" applyBorder="1" applyAlignment="1">
      <alignment horizontal="center" vertical="center"/>
    </xf>
    <xf numFmtId="0" fontId="2" fillId="36" borderId="99" xfId="0" applyFont="1" applyFill="1" applyBorder="1" applyAlignment="1">
      <alignment horizontal="center" vertical="center"/>
    </xf>
    <xf numFmtId="0" fontId="4" fillId="36" borderId="63" xfId="0" applyFont="1" applyFill="1" applyBorder="1" applyAlignment="1">
      <alignment horizontal="center" vertical="center" wrapText="1"/>
    </xf>
    <xf numFmtId="0" fontId="14" fillId="36" borderId="74" xfId="0" applyFont="1" applyFill="1" applyBorder="1" applyAlignment="1" quotePrefix="1">
      <alignment horizontal="center"/>
    </xf>
    <xf numFmtId="0" fontId="14" fillId="36" borderId="65" xfId="0" applyFont="1" applyFill="1" applyBorder="1" applyAlignment="1">
      <alignment horizontal="center"/>
    </xf>
    <xf numFmtId="179" fontId="14" fillId="36" borderId="65" xfId="0" applyNumberFormat="1" applyFont="1" applyFill="1" applyBorder="1" applyAlignment="1">
      <alignment/>
    </xf>
    <xf numFmtId="0" fontId="14" fillId="36" borderId="44" xfId="0" applyFont="1" applyFill="1" applyBorder="1" applyAlignment="1">
      <alignment horizontal="center"/>
    </xf>
    <xf numFmtId="0" fontId="14" fillId="36" borderId="65" xfId="0" applyFont="1" applyFill="1" applyBorder="1" applyAlignment="1">
      <alignment/>
    </xf>
    <xf numFmtId="0" fontId="14" fillId="36" borderId="100" xfId="0" applyFont="1" applyFill="1" applyBorder="1" applyAlignment="1">
      <alignment horizontal="center"/>
    </xf>
    <xf numFmtId="0" fontId="14" fillId="36" borderId="101" xfId="0" applyFont="1" applyFill="1" applyBorder="1" applyAlignment="1">
      <alignment horizontal="center"/>
    </xf>
    <xf numFmtId="0" fontId="14" fillId="36" borderId="44" xfId="0" applyFont="1" applyFill="1" applyBorder="1" applyAlignment="1">
      <alignment/>
    </xf>
    <xf numFmtId="0" fontId="14" fillId="36" borderId="102" xfId="0" applyFont="1" applyFill="1" applyBorder="1" applyAlignment="1" quotePrefix="1">
      <alignment horizontal="left"/>
    </xf>
    <xf numFmtId="0" fontId="14" fillId="36" borderId="103" xfId="0" applyFont="1" applyFill="1" applyBorder="1" applyAlignment="1">
      <alignment/>
    </xf>
    <xf numFmtId="0" fontId="14" fillId="36" borderId="103" xfId="0" applyFont="1" applyFill="1" applyBorder="1" applyAlignment="1">
      <alignment horizontal="center"/>
    </xf>
    <xf numFmtId="0" fontId="14" fillId="36" borderId="40" xfId="0" applyFont="1" applyFill="1" applyBorder="1" applyAlignment="1">
      <alignment horizontal="center"/>
    </xf>
    <xf numFmtId="0" fontId="14" fillId="36" borderId="101" xfId="0" applyFont="1" applyFill="1" applyBorder="1" applyAlignment="1">
      <alignment/>
    </xf>
    <xf numFmtId="0" fontId="14" fillId="36" borderId="32" xfId="0" applyFont="1" applyFill="1" applyBorder="1" applyAlignment="1">
      <alignment horizontal="left"/>
    </xf>
    <xf numFmtId="0" fontId="14" fillId="36" borderId="30" xfId="0" applyFont="1" applyFill="1" applyBorder="1" applyAlignment="1">
      <alignment horizontal="centerContinuous"/>
    </xf>
    <xf numFmtId="0" fontId="14" fillId="36" borderId="29" xfId="0" applyFont="1" applyFill="1" applyBorder="1" applyAlignment="1">
      <alignment horizontal="centerContinuous"/>
    </xf>
    <xf numFmtId="0" fontId="14" fillId="36" borderId="29" xfId="0" applyFont="1" applyFill="1" applyBorder="1" applyAlignment="1">
      <alignment horizontal="right"/>
    </xf>
    <xf numFmtId="0" fontId="14" fillId="36" borderId="104" xfId="0" applyFont="1" applyFill="1" applyBorder="1" applyAlignment="1">
      <alignment horizontal="centerContinuous"/>
    </xf>
    <xf numFmtId="0" fontId="14" fillId="36" borderId="21" xfId="0" applyFont="1" applyFill="1" applyBorder="1" applyAlignment="1">
      <alignment horizontal="centerContinuous"/>
    </xf>
    <xf numFmtId="179" fontId="14" fillId="36" borderId="21" xfId="0" applyNumberFormat="1" applyFont="1" applyFill="1" applyBorder="1" applyAlignment="1">
      <alignment/>
    </xf>
    <xf numFmtId="0" fontId="14" fillId="36" borderId="58" xfId="0" applyFont="1" applyFill="1" applyBorder="1" applyAlignment="1">
      <alignment/>
    </xf>
    <xf numFmtId="0" fontId="14" fillId="36" borderId="13" xfId="0" applyFont="1" applyFill="1" applyBorder="1" applyAlignment="1">
      <alignment horizontal="left"/>
    </xf>
    <xf numFmtId="0" fontId="14" fillId="36" borderId="54" xfId="0" applyFont="1" applyFill="1" applyBorder="1" applyAlignment="1">
      <alignment horizontal="centerContinuous"/>
    </xf>
    <xf numFmtId="179" fontId="14" fillId="36" borderId="33" xfId="0" applyNumberFormat="1" applyFont="1" applyFill="1" applyBorder="1" applyAlignment="1">
      <alignment/>
    </xf>
    <xf numFmtId="0" fontId="14" fillId="36" borderId="54" xfId="0" applyFont="1" applyFill="1" applyBorder="1" applyAlignment="1">
      <alignment/>
    </xf>
    <xf numFmtId="179" fontId="14" fillId="36" borderId="54" xfId="0" applyNumberFormat="1" applyFont="1" applyFill="1" applyBorder="1" applyAlignment="1">
      <alignment/>
    </xf>
    <xf numFmtId="0" fontId="14" fillId="36" borderId="60" xfId="0" applyFont="1" applyFill="1" applyBorder="1" applyAlignment="1">
      <alignment/>
    </xf>
    <xf numFmtId="0" fontId="14" fillId="37" borderId="74" xfId="0" applyFont="1" applyFill="1" applyBorder="1" applyAlignment="1" quotePrefix="1">
      <alignment horizontal="center"/>
    </xf>
    <xf numFmtId="0" fontId="14" fillId="37" borderId="65" xfId="0" applyFont="1" applyFill="1" applyBorder="1" applyAlignment="1">
      <alignment horizontal="center"/>
    </xf>
    <xf numFmtId="178" fontId="14" fillId="37" borderId="81" xfId="33" applyNumberFormat="1" applyFont="1" applyFill="1" applyBorder="1" applyAlignment="1">
      <alignment horizontal="center"/>
    </xf>
    <xf numFmtId="0" fontId="19" fillId="37" borderId="105" xfId="0" applyFont="1" applyFill="1" applyBorder="1" applyAlignment="1">
      <alignment horizontal="center"/>
    </xf>
    <xf numFmtId="178" fontId="14" fillId="37" borderId="101" xfId="33" applyNumberFormat="1" applyFont="1" applyFill="1" applyBorder="1" applyAlignment="1">
      <alignment horizontal="center"/>
    </xf>
    <xf numFmtId="0" fontId="15" fillId="34" borderId="0" xfId="0" applyFont="1" applyFill="1" applyAlignment="1">
      <alignment horizontal="center"/>
    </xf>
    <xf numFmtId="0" fontId="14" fillId="0" borderId="106" xfId="0" applyFont="1" applyBorder="1" applyAlignment="1">
      <alignment/>
    </xf>
    <xf numFmtId="178" fontId="14" fillId="33" borderId="30" xfId="34" applyNumberFormat="1" applyFont="1" applyFill="1" applyBorder="1" applyAlignment="1">
      <alignment/>
    </xf>
    <xf numFmtId="178" fontId="14" fillId="34" borderId="31" xfId="34" applyNumberFormat="1" applyFont="1" applyFill="1" applyBorder="1" applyAlignment="1">
      <alignment/>
    </xf>
    <xf numFmtId="178" fontId="14" fillId="33" borderId="29" xfId="34" applyNumberFormat="1" applyFont="1" applyFill="1" applyBorder="1" applyAlignment="1">
      <alignment/>
    </xf>
    <xf numFmtId="178" fontId="14" fillId="0" borderId="29" xfId="34" applyNumberFormat="1" applyFont="1" applyBorder="1" applyAlignment="1">
      <alignment/>
    </xf>
    <xf numFmtId="178" fontId="14" fillId="0" borderId="58" xfId="34" applyNumberFormat="1" applyFont="1" applyBorder="1" applyAlignment="1">
      <alignment/>
    </xf>
    <xf numFmtId="178" fontId="14" fillId="0" borderId="30" xfId="34" applyNumberFormat="1" applyFont="1" applyBorder="1" applyAlignment="1">
      <alignment/>
    </xf>
    <xf numFmtId="0" fontId="14" fillId="34" borderId="13" xfId="0" applyFont="1" applyFill="1" applyBorder="1" applyAlignment="1">
      <alignment/>
    </xf>
    <xf numFmtId="178" fontId="14" fillId="34" borderId="54" xfId="34" applyNumberFormat="1" applyFont="1" applyFill="1" applyBorder="1" applyAlignment="1">
      <alignment/>
    </xf>
    <xf numFmtId="178" fontId="14" fillId="34" borderId="33" xfId="34" applyNumberFormat="1" applyFont="1" applyFill="1" applyBorder="1" applyAlignment="1">
      <alignment/>
    </xf>
    <xf numFmtId="178" fontId="14" fillId="34" borderId="35" xfId="34" applyNumberFormat="1" applyFont="1" applyFill="1" applyBorder="1" applyAlignment="1">
      <alignment/>
    </xf>
    <xf numFmtId="178" fontId="14" fillId="34" borderId="33" xfId="34" applyNumberFormat="1" applyFont="1" applyFill="1" applyBorder="1" applyAlignment="1">
      <alignment/>
    </xf>
    <xf numFmtId="178" fontId="14" fillId="0" borderId="35" xfId="34" applyNumberFormat="1" applyFont="1" applyBorder="1" applyAlignment="1">
      <alignment/>
    </xf>
    <xf numFmtId="178" fontId="14" fillId="0" borderId="107" xfId="34" applyNumberFormat="1" applyFont="1" applyBorder="1" applyAlignment="1">
      <alignment/>
    </xf>
    <xf numFmtId="178" fontId="14" fillId="33" borderId="38" xfId="34" applyNumberFormat="1" applyFont="1" applyFill="1" applyBorder="1" applyAlignment="1">
      <alignment/>
    </xf>
    <xf numFmtId="178" fontId="14" fillId="34" borderId="37" xfId="34" applyNumberFormat="1" applyFont="1" applyFill="1" applyBorder="1" applyAlignment="1">
      <alignment/>
    </xf>
    <xf numFmtId="178" fontId="14" fillId="0" borderId="38" xfId="34" applyNumberFormat="1" applyFont="1" applyBorder="1" applyAlignment="1">
      <alignment/>
    </xf>
    <xf numFmtId="178" fontId="14" fillId="33" borderId="36" xfId="34" applyNumberFormat="1" applyFont="1" applyFill="1" applyBorder="1" applyAlignment="1">
      <alignment/>
    </xf>
    <xf numFmtId="178" fontId="14" fillId="0" borderId="36" xfId="34" applyNumberFormat="1" applyFont="1" applyBorder="1" applyAlignment="1">
      <alignment/>
    </xf>
    <xf numFmtId="178" fontId="14" fillId="0" borderId="96" xfId="34" applyNumberFormat="1" applyFont="1" applyBorder="1" applyAlignment="1">
      <alignment/>
    </xf>
    <xf numFmtId="178" fontId="14" fillId="0" borderId="39" xfId="34" applyNumberFormat="1" applyFont="1" applyFill="1" applyBorder="1" applyAlignment="1">
      <alignment/>
    </xf>
    <xf numFmtId="178" fontId="14" fillId="34" borderId="41" xfId="34" applyNumberFormat="1" applyFont="1" applyFill="1" applyBorder="1" applyAlignment="1">
      <alignment/>
    </xf>
    <xf numFmtId="178" fontId="14" fillId="0" borderId="39" xfId="34" applyNumberFormat="1" applyFont="1" applyBorder="1" applyAlignment="1">
      <alignment/>
    </xf>
    <xf numFmtId="178" fontId="14" fillId="0" borderId="42" xfId="34" applyNumberFormat="1" applyFont="1" applyFill="1" applyBorder="1" applyAlignment="1">
      <alignment/>
    </xf>
    <xf numFmtId="178" fontId="14" fillId="0" borderId="42" xfId="34" applyNumberFormat="1" applyFont="1" applyBorder="1" applyAlignment="1">
      <alignment/>
    </xf>
    <xf numFmtId="178" fontId="14" fillId="0" borderId="108" xfId="34" applyNumberFormat="1" applyFont="1" applyBorder="1" applyAlignment="1">
      <alignment/>
    </xf>
    <xf numFmtId="178" fontId="14" fillId="0" borderId="54" xfId="34" applyNumberFormat="1" applyFont="1" applyFill="1" applyBorder="1" applyAlignment="1">
      <alignment/>
    </xf>
    <xf numFmtId="178" fontId="14" fillId="0" borderId="109" xfId="34" applyNumberFormat="1" applyFont="1" applyFill="1" applyBorder="1" applyAlignment="1">
      <alignment/>
    </xf>
    <xf numFmtId="178" fontId="14" fillId="0" borderId="33" xfId="34" applyNumberFormat="1" applyFont="1" applyFill="1" applyBorder="1" applyAlignment="1">
      <alignment/>
    </xf>
    <xf numFmtId="178" fontId="14" fillId="0" borderId="60" xfId="34" applyNumberFormat="1" applyFont="1" applyFill="1" applyBorder="1" applyAlignment="1">
      <alignment/>
    </xf>
    <xf numFmtId="178" fontId="14" fillId="34" borderId="25" xfId="34" applyNumberFormat="1" applyFont="1" applyFill="1" applyBorder="1" applyAlignment="1">
      <alignment/>
    </xf>
    <xf numFmtId="178" fontId="14" fillId="34" borderId="40" xfId="34" applyNumberFormat="1" applyFont="1" applyFill="1" applyBorder="1" applyAlignment="1">
      <alignment/>
    </xf>
    <xf numFmtId="178" fontId="14" fillId="0" borderId="25" xfId="34" applyNumberFormat="1" applyFont="1" applyBorder="1" applyAlignment="1">
      <alignment/>
    </xf>
    <xf numFmtId="178" fontId="14" fillId="34" borderId="27" xfId="34" applyNumberFormat="1" applyFont="1" applyFill="1" applyBorder="1" applyAlignment="1">
      <alignment/>
    </xf>
    <xf numFmtId="178" fontId="14" fillId="0" borderId="27" xfId="34" applyNumberFormat="1" applyFont="1" applyBorder="1" applyAlignment="1">
      <alignment/>
    </xf>
    <xf numFmtId="178" fontId="14" fillId="0" borderId="28" xfId="34" applyNumberFormat="1" applyFont="1" applyBorder="1" applyAlignment="1">
      <alignment/>
    </xf>
    <xf numFmtId="187" fontId="14" fillId="0" borderId="29" xfId="34" applyNumberFormat="1" applyFont="1" applyBorder="1" applyAlignment="1">
      <alignment/>
    </xf>
    <xf numFmtId="178" fontId="14" fillId="34" borderId="54" xfId="34" applyNumberFormat="1" applyFont="1" applyFill="1" applyBorder="1" applyAlignment="1">
      <alignment/>
    </xf>
    <xf numFmtId="178" fontId="14" fillId="34" borderId="109" xfId="34" applyNumberFormat="1" applyFont="1" applyFill="1" applyBorder="1" applyAlignment="1">
      <alignment/>
    </xf>
    <xf numFmtId="178" fontId="14" fillId="0" borderId="60" xfId="34" applyNumberFormat="1" applyFont="1" applyBorder="1" applyAlignment="1">
      <alignment/>
    </xf>
    <xf numFmtId="178" fontId="14" fillId="33" borderId="110" xfId="34" applyNumberFormat="1" applyFont="1" applyFill="1" applyBorder="1" applyAlignment="1">
      <alignment/>
    </xf>
    <xf numFmtId="178" fontId="14" fillId="34" borderId="34" xfId="34" applyNumberFormat="1" applyFont="1" applyFill="1" applyBorder="1" applyAlignment="1">
      <alignment/>
    </xf>
    <xf numFmtId="178" fontId="14" fillId="33" borderId="35" xfId="34" applyNumberFormat="1" applyFont="1" applyFill="1" applyBorder="1" applyAlignment="1">
      <alignment/>
    </xf>
    <xf numFmtId="178" fontId="14" fillId="34" borderId="60" xfId="34" applyNumberFormat="1" applyFont="1" applyFill="1" applyBorder="1" applyAlignment="1">
      <alignment/>
    </xf>
    <xf numFmtId="178" fontId="14" fillId="34" borderId="111" xfId="34" applyNumberFormat="1" applyFont="1" applyFill="1" applyBorder="1" applyAlignment="1">
      <alignment/>
    </xf>
    <xf numFmtId="178" fontId="14" fillId="34" borderId="112" xfId="34" applyNumberFormat="1" applyFont="1" applyFill="1" applyBorder="1" applyAlignment="1">
      <alignment/>
    </xf>
    <xf numFmtId="178" fontId="14" fillId="34" borderId="113" xfId="34" applyNumberFormat="1" applyFont="1" applyFill="1" applyBorder="1" applyAlignment="1">
      <alignment/>
    </xf>
    <xf numFmtId="178" fontId="14" fillId="34" borderId="55" xfId="34" applyNumberFormat="1" applyFont="1" applyFill="1" applyBorder="1" applyAlignment="1">
      <alignment/>
    </xf>
    <xf numFmtId="0" fontId="14" fillId="34" borderId="92" xfId="0" applyFont="1" applyFill="1" applyBorder="1" applyAlignment="1">
      <alignment/>
    </xf>
    <xf numFmtId="178" fontId="14" fillId="34" borderId="38" xfId="34" applyNumberFormat="1" applyFont="1" applyFill="1" applyBorder="1" applyAlignment="1">
      <alignment/>
    </xf>
    <xf numFmtId="178" fontId="14" fillId="34" borderId="37" xfId="34" applyNumberFormat="1" applyFont="1" applyFill="1" applyBorder="1" applyAlignment="1">
      <alignment/>
    </xf>
    <xf numFmtId="178" fontId="14" fillId="34" borderId="36" xfId="34" applyNumberFormat="1" applyFont="1" applyFill="1" applyBorder="1" applyAlignment="1">
      <alignment/>
    </xf>
    <xf numFmtId="178" fontId="14" fillId="35" borderId="38" xfId="34" applyNumberFormat="1" applyFont="1" applyFill="1" applyBorder="1" applyAlignment="1">
      <alignment/>
    </xf>
    <xf numFmtId="178" fontId="14" fillId="34" borderId="96" xfId="34" applyNumberFormat="1" applyFont="1" applyFill="1" applyBorder="1" applyAlignment="1">
      <alignment/>
    </xf>
    <xf numFmtId="0" fontId="14" fillId="0" borderId="114" xfId="0" applyFont="1" applyBorder="1" applyAlignment="1">
      <alignment/>
    </xf>
    <xf numFmtId="0" fontId="19" fillId="0" borderId="0" xfId="0" applyFont="1" applyAlignment="1">
      <alignment/>
    </xf>
    <xf numFmtId="0" fontId="73" fillId="0" borderId="0" xfId="0" applyFont="1" applyAlignment="1">
      <alignment/>
    </xf>
    <xf numFmtId="178" fontId="2" fillId="34" borderId="115" xfId="34" applyNumberFormat="1" applyFont="1" applyFill="1" applyBorder="1" applyAlignment="1">
      <alignment/>
    </xf>
    <xf numFmtId="0" fontId="36" fillId="0" borderId="97" xfId="0" applyFont="1" applyBorder="1" applyAlignment="1">
      <alignment/>
    </xf>
    <xf numFmtId="0" fontId="14" fillId="0" borderId="97" xfId="0" applyFont="1" applyBorder="1" applyAlignment="1">
      <alignment/>
    </xf>
    <xf numFmtId="0" fontId="4" fillId="0" borderId="77" xfId="0" applyFont="1" applyBorder="1" applyAlignment="1">
      <alignment horizontal="center"/>
    </xf>
    <xf numFmtId="0" fontId="19" fillId="0" borderId="86" xfId="0" applyFont="1" applyBorder="1" applyAlignment="1">
      <alignment horizontal="center"/>
    </xf>
    <xf numFmtId="0" fontId="4" fillId="0" borderId="64" xfId="0" applyFont="1" applyBorder="1" applyAlignment="1">
      <alignment horizontal="center"/>
    </xf>
    <xf numFmtId="0" fontId="19" fillId="0" borderId="49" xfId="0" applyFont="1" applyBorder="1" applyAlignment="1">
      <alignment horizontal="center"/>
    </xf>
    <xf numFmtId="43" fontId="2" fillId="34" borderId="116" xfId="34" applyNumberFormat="1" applyFont="1" applyFill="1" applyBorder="1" applyAlignment="1">
      <alignment/>
    </xf>
    <xf numFmtId="178" fontId="14" fillId="33" borderId="81" xfId="34" applyNumberFormat="1" applyFont="1" applyFill="1" applyBorder="1" applyAlignment="1">
      <alignment/>
    </xf>
    <xf numFmtId="178" fontId="14" fillId="33" borderId="81" xfId="34" applyNumberFormat="1" applyFont="1" applyFill="1" applyBorder="1" applyAlignment="1">
      <alignment horizontal="center"/>
    </xf>
    <xf numFmtId="178" fontId="14" fillId="0" borderId="81" xfId="34" applyNumberFormat="1" applyFont="1" applyBorder="1" applyAlignment="1">
      <alignment/>
    </xf>
    <xf numFmtId="43" fontId="14" fillId="34" borderId="81" xfId="34" applyNumberFormat="1" applyFont="1" applyFill="1" applyBorder="1" applyAlignment="1">
      <alignment/>
    </xf>
    <xf numFmtId="43" fontId="2" fillId="34" borderId="45" xfId="34" applyNumberFormat="1" applyFont="1" applyFill="1" applyBorder="1" applyAlignment="1">
      <alignment/>
    </xf>
    <xf numFmtId="178" fontId="14" fillId="33" borderId="46" xfId="34" applyNumberFormat="1" applyFont="1" applyFill="1" applyBorder="1" applyAlignment="1">
      <alignment/>
    </xf>
    <xf numFmtId="178" fontId="14" fillId="0" borderId="46" xfId="34" applyNumberFormat="1" applyFont="1" applyBorder="1" applyAlignment="1">
      <alignment/>
    </xf>
    <xf numFmtId="43" fontId="14" fillId="34" borderId="46" xfId="34" applyNumberFormat="1" applyFont="1" applyFill="1" applyBorder="1" applyAlignment="1">
      <alignment/>
    </xf>
    <xf numFmtId="43" fontId="11" fillId="34" borderId="117" xfId="34" applyNumberFormat="1" applyFont="1" applyFill="1" applyBorder="1" applyAlignment="1">
      <alignment/>
    </xf>
    <xf numFmtId="178" fontId="14" fillId="34" borderId="78" xfId="34" applyNumberFormat="1" applyFont="1" applyFill="1" applyBorder="1" applyAlignment="1">
      <alignment/>
    </xf>
    <xf numFmtId="178" fontId="14" fillId="34" borderId="118" xfId="34" applyNumberFormat="1" applyFont="1" applyFill="1" applyBorder="1" applyAlignment="1">
      <alignment/>
    </xf>
    <xf numFmtId="178" fontId="14" fillId="34" borderId="79" xfId="34" applyNumberFormat="1" applyFont="1" applyFill="1" applyBorder="1" applyAlignment="1">
      <alignment/>
    </xf>
    <xf numFmtId="43" fontId="11" fillId="34" borderId="75" xfId="34" applyNumberFormat="1" applyFont="1" applyFill="1" applyBorder="1" applyAlignment="1">
      <alignment/>
    </xf>
    <xf numFmtId="0" fontId="15" fillId="34" borderId="115" xfId="0" applyFont="1" applyFill="1" applyBorder="1" applyAlignment="1">
      <alignment/>
    </xf>
    <xf numFmtId="178" fontId="14" fillId="34" borderId="115" xfId="34" applyNumberFormat="1" applyFont="1" applyFill="1" applyBorder="1" applyAlignment="1">
      <alignment/>
    </xf>
    <xf numFmtId="178" fontId="14" fillId="34" borderId="47" xfId="34" applyNumberFormat="1" applyFont="1" applyFill="1" applyBorder="1" applyAlignment="1">
      <alignment/>
    </xf>
    <xf numFmtId="178" fontId="14" fillId="34" borderId="46" xfId="34" applyNumberFormat="1" applyFont="1" applyFill="1" applyBorder="1" applyAlignment="1">
      <alignment/>
    </xf>
    <xf numFmtId="43" fontId="11" fillId="34" borderId="119" xfId="34" applyNumberFormat="1" applyFont="1" applyFill="1" applyBorder="1" applyAlignment="1">
      <alignment/>
    </xf>
    <xf numFmtId="0" fontId="15" fillId="34" borderId="120" xfId="0" applyFont="1" applyFill="1" applyBorder="1" applyAlignment="1">
      <alignment/>
    </xf>
    <xf numFmtId="178" fontId="14" fillId="34" borderId="120" xfId="34" applyNumberFormat="1" applyFont="1" applyFill="1" applyBorder="1" applyAlignment="1">
      <alignment/>
    </xf>
    <xf numFmtId="178" fontId="14" fillId="34" borderId="121" xfId="34" applyNumberFormat="1" applyFont="1" applyFill="1" applyBorder="1" applyAlignment="1">
      <alignment/>
    </xf>
    <xf numFmtId="178" fontId="14" fillId="34" borderId="122" xfId="34" applyNumberFormat="1" applyFont="1" applyFill="1" applyBorder="1" applyAlignment="1">
      <alignment/>
    </xf>
    <xf numFmtId="0" fontId="14" fillId="34" borderId="122" xfId="0" applyFont="1" applyFill="1" applyBorder="1" applyAlignment="1">
      <alignment/>
    </xf>
    <xf numFmtId="178" fontId="14" fillId="38" borderId="123" xfId="0" applyNumberFormat="1" applyFont="1" applyFill="1" applyBorder="1" applyAlignment="1">
      <alignment/>
    </xf>
    <xf numFmtId="0" fontId="14" fillId="34" borderId="59" xfId="0" applyFont="1" applyFill="1" applyBorder="1" applyAlignment="1">
      <alignment horizontal="center"/>
    </xf>
    <xf numFmtId="0" fontId="14" fillId="0" borderId="111" xfId="0" applyFont="1" applyBorder="1" applyAlignment="1">
      <alignment/>
    </xf>
    <xf numFmtId="178" fontId="14" fillId="0" borderId="111" xfId="34" applyNumberFormat="1" applyFont="1" applyBorder="1" applyAlignment="1">
      <alignment/>
    </xf>
    <xf numFmtId="186" fontId="14" fillId="0" borderId="111" xfId="34" applyNumberFormat="1" applyFont="1" applyBorder="1" applyAlignment="1">
      <alignment/>
    </xf>
    <xf numFmtId="0" fontId="36" fillId="34" borderId="0" xfId="0" applyFont="1" applyFill="1" applyBorder="1" applyAlignment="1">
      <alignment horizontal="left"/>
    </xf>
    <xf numFmtId="178" fontId="14" fillId="0" borderId="0" xfId="34" applyNumberFormat="1" applyFont="1" applyBorder="1" applyAlignment="1">
      <alignment/>
    </xf>
    <xf numFmtId="43" fontId="14" fillId="0" borderId="0" xfId="34" applyFont="1" applyBorder="1" applyAlignment="1">
      <alignment/>
    </xf>
    <xf numFmtId="43" fontId="14" fillId="0" borderId="0" xfId="0" applyNumberFormat="1" applyFont="1" applyBorder="1" applyAlignment="1">
      <alignment/>
    </xf>
    <xf numFmtId="0" fontId="4" fillId="0" borderId="0" xfId="0" applyFont="1" applyFill="1" applyBorder="1" applyAlignment="1">
      <alignment/>
    </xf>
    <xf numFmtId="0" fontId="2" fillId="0" borderId="0" xfId="0" applyFont="1" applyBorder="1" applyAlignment="1">
      <alignment/>
    </xf>
    <xf numFmtId="0" fontId="38" fillId="0" borderId="0" xfId="0" applyFont="1" applyBorder="1" applyAlignment="1">
      <alignment/>
    </xf>
    <xf numFmtId="178" fontId="2" fillId="0" borderId="0" xfId="0" applyNumberFormat="1" applyFont="1" applyBorder="1" applyAlignment="1">
      <alignment/>
    </xf>
    <xf numFmtId="0" fontId="5" fillId="0" borderId="0" xfId="0" applyFont="1" applyBorder="1" applyAlignment="1">
      <alignment horizontal="center"/>
    </xf>
    <xf numFmtId="0" fontId="5" fillId="0" borderId="0" xfId="0" applyFont="1" applyBorder="1" applyAlignment="1">
      <alignment horizontal="centerContinuous"/>
    </xf>
    <xf numFmtId="0" fontId="5" fillId="33" borderId="0" xfId="0" applyFont="1" applyFill="1" applyBorder="1" applyAlignment="1">
      <alignment horizontal="left"/>
    </xf>
    <xf numFmtId="179" fontId="2" fillId="0" borderId="0" xfId="0" applyNumberFormat="1" applyFont="1" applyBorder="1" applyAlignment="1">
      <alignment/>
    </xf>
    <xf numFmtId="0" fontId="5" fillId="0" borderId="0" xfId="0" applyFont="1" applyAlignment="1">
      <alignment horizontal="left"/>
    </xf>
    <xf numFmtId="0" fontId="13" fillId="0" borderId="0" xfId="0" applyFont="1" applyAlignment="1">
      <alignment/>
    </xf>
    <xf numFmtId="0" fontId="13" fillId="0" borderId="0" xfId="0" applyFont="1" applyAlignment="1">
      <alignment horizontal="center"/>
    </xf>
    <xf numFmtId="0" fontId="2" fillId="0" borderId="0" xfId="0" applyFont="1" applyAlignment="1">
      <alignment horizontal="center"/>
    </xf>
    <xf numFmtId="0" fontId="15" fillId="36" borderId="0" xfId="0" applyFont="1" applyFill="1" applyAlignment="1">
      <alignment horizontal="center"/>
    </xf>
    <xf numFmtId="0" fontId="9" fillId="36" borderId="0" xfId="0" applyFont="1" applyFill="1" applyAlignment="1">
      <alignment/>
    </xf>
    <xf numFmtId="0" fontId="14" fillId="0" borderId="24" xfId="0" applyFont="1" applyBorder="1" applyAlignment="1">
      <alignment wrapText="1"/>
    </xf>
    <xf numFmtId="178" fontId="14" fillId="0" borderId="110" xfId="34" applyNumberFormat="1" applyFont="1" applyFill="1" applyBorder="1" applyAlignment="1">
      <alignment/>
    </xf>
    <xf numFmtId="178" fontId="14" fillId="0" borderId="35" xfId="34" applyNumberFormat="1" applyFont="1" applyFill="1" applyBorder="1" applyAlignment="1">
      <alignment/>
    </xf>
    <xf numFmtId="0" fontId="2" fillId="0" borderId="124" xfId="0" applyFont="1" applyBorder="1" applyAlignment="1">
      <alignment horizontal="center" vertical="center"/>
    </xf>
    <xf numFmtId="0" fontId="2" fillId="36" borderId="63" xfId="0" applyFont="1" applyFill="1" applyBorder="1" applyAlignment="1">
      <alignment vertical="center"/>
    </xf>
    <xf numFmtId="0" fontId="2" fillId="0" borderId="92" xfId="0" applyFont="1" applyFill="1" applyBorder="1" applyAlignment="1">
      <alignment/>
    </xf>
    <xf numFmtId="0" fontId="5" fillId="0" borderId="0" xfId="0" applyFont="1" applyAlignment="1">
      <alignment horizontal="left" vertical="top"/>
    </xf>
    <xf numFmtId="0" fontId="16" fillId="0" borderId="0" xfId="0" applyFont="1" applyAlignment="1">
      <alignment horizontal="center"/>
    </xf>
    <xf numFmtId="0" fontId="14" fillId="0" borderId="0" xfId="0" applyFont="1" applyAlignment="1">
      <alignment/>
    </xf>
    <xf numFmtId="0" fontId="15" fillId="0" borderId="125" xfId="0" applyFont="1" applyBorder="1" applyAlignment="1">
      <alignment horizontal="center" vertical="center"/>
    </xf>
    <xf numFmtId="0" fontId="15" fillId="0" borderId="126" xfId="0" applyFont="1" applyBorder="1" applyAlignment="1">
      <alignment horizontal="center" vertical="center"/>
    </xf>
    <xf numFmtId="0" fontId="14" fillId="0" borderId="56" xfId="0" applyFont="1" applyBorder="1" applyAlignment="1">
      <alignment horizontal="center" vertical="center"/>
    </xf>
    <xf numFmtId="0" fontId="14" fillId="0" borderId="17" xfId="0" applyFont="1" applyBorder="1" applyAlignment="1">
      <alignment horizontal="center" vertical="center"/>
    </xf>
    <xf numFmtId="0" fontId="14" fillId="0" borderId="77" xfId="0" applyFont="1" applyBorder="1" applyAlignment="1">
      <alignment horizontal="center" vertical="center"/>
    </xf>
    <xf numFmtId="0" fontId="14" fillId="0" borderId="15" xfId="0" applyFont="1" applyBorder="1" applyAlignment="1">
      <alignment horizontal="center" vertical="center"/>
    </xf>
    <xf numFmtId="0" fontId="14" fillId="0" borderId="0" xfId="0" applyFont="1" applyBorder="1" applyAlignment="1">
      <alignment horizontal="right"/>
    </xf>
    <xf numFmtId="0" fontId="37" fillId="36" borderId="0" xfId="0" applyFont="1" applyFill="1" applyAlignment="1">
      <alignment wrapText="1"/>
    </xf>
    <xf numFmtId="0" fontId="5" fillId="0" borderId="0" xfId="0" applyFont="1" applyBorder="1" applyAlignment="1">
      <alignment vertical="top" wrapText="1"/>
    </xf>
    <xf numFmtId="0" fontId="5" fillId="0" borderId="0" xfId="0" applyFont="1" applyAlignment="1">
      <alignment vertical="top" wrapText="1"/>
    </xf>
    <xf numFmtId="0" fontId="2" fillId="0" borderId="0" xfId="0" applyFont="1" applyAlignment="1">
      <alignment vertical="top" wrapText="1"/>
    </xf>
    <xf numFmtId="0" fontId="0" fillId="0" borderId="0" xfId="0" applyAlignment="1">
      <alignment vertical="top"/>
    </xf>
    <xf numFmtId="0" fontId="9" fillId="0" borderId="0" xfId="0" applyFont="1" applyAlignment="1">
      <alignment horizontal="center"/>
    </xf>
    <xf numFmtId="0" fontId="0" fillId="0" borderId="0" xfId="0" applyAlignment="1">
      <alignment/>
    </xf>
    <xf numFmtId="0" fontId="6" fillId="36" borderId="89" xfId="0" applyFont="1" applyFill="1" applyBorder="1" applyAlignment="1">
      <alignment horizontal="left"/>
    </xf>
    <xf numFmtId="0" fontId="6" fillId="36" borderId="23" xfId="0" applyFont="1" applyFill="1" applyBorder="1" applyAlignment="1">
      <alignment horizontal="left"/>
    </xf>
    <xf numFmtId="0" fontId="6" fillId="36" borderId="62" xfId="0" applyFont="1" applyFill="1" applyBorder="1" applyAlignment="1">
      <alignment horizontal="left"/>
    </xf>
    <xf numFmtId="0" fontId="6" fillId="36" borderId="69" xfId="0" applyFont="1" applyFill="1" applyBorder="1" applyAlignment="1">
      <alignment horizontal="left"/>
    </xf>
    <xf numFmtId="0" fontId="14" fillId="36" borderId="21" xfId="0" applyFont="1" applyFill="1" applyBorder="1" applyAlignment="1">
      <alignment horizontal="left"/>
    </xf>
    <xf numFmtId="0" fontId="14" fillId="36" borderId="104" xfId="0" applyFont="1" applyFill="1" applyBorder="1" applyAlignment="1">
      <alignment horizontal="left"/>
    </xf>
    <xf numFmtId="0" fontId="14" fillId="36" borderId="127" xfId="0" applyFont="1" applyFill="1" applyBorder="1" applyAlignment="1">
      <alignment horizontal="left"/>
    </xf>
    <xf numFmtId="0" fontId="5" fillId="0" borderId="0" xfId="0" applyFont="1" applyAlignment="1">
      <alignment horizontal="left" vertical="top" wrapText="1"/>
    </xf>
    <xf numFmtId="0" fontId="14" fillId="36" borderId="22" xfId="0" applyFont="1" applyFill="1" applyBorder="1" applyAlignment="1">
      <alignment horizontal="left"/>
    </xf>
    <xf numFmtId="0" fontId="14" fillId="36" borderId="91" xfId="0" applyFont="1" applyFill="1" applyBorder="1" applyAlignment="1">
      <alignment horizontal="left"/>
    </xf>
    <xf numFmtId="0" fontId="14" fillId="36" borderId="128" xfId="0" applyFont="1" applyFill="1" applyBorder="1" applyAlignment="1">
      <alignment horizontal="left"/>
    </xf>
    <xf numFmtId="0" fontId="18" fillId="0" borderId="97" xfId="0" applyFont="1" applyBorder="1" applyAlignment="1">
      <alignment horizontal="right"/>
    </xf>
    <xf numFmtId="0" fontId="0" fillId="0" borderId="97" xfId="0" applyBorder="1" applyAlignment="1">
      <alignment horizontal="right"/>
    </xf>
    <xf numFmtId="0" fontId="5" fillId="0" borderId="0" xfId="0" applyFont="1" applyBorder="1" applyAlignment="1">
      <alignment horizontal="left" vertical="top"/>
    </xf>
    <xf numFmtId="0" fontId="10" fillId="0" borderId="97" xfId="0" applyFont="1" applyBorder="1" applyAlignment="1">
      <alignment horizontal="right"/>
    </xf>
    <xf numFmtId="179" fontId="5" fillId="0" borderId="0" xfId="0" applyNumberFormat="1" applyFont="1" applyFill="1" applyBorder="1" applyAlignment="1">
      <alignment horizontal="left" vertical="top"/>
    </xf>
    <xf numFmtId="179" fontId="5" fillId="0" borderId="0" xfId="0" applyNumberFormat="1" applyFont="1" applyBorder="1" applyAlignment="1">
      <alignment horizontal="left" vertical="top"/>
    </xf>
    <xf numFmtId="179" fontId="20" fillId="0" borderId="0" xfId="0" applyNumberFormat="1" applyFont="1" applyBorder="1" applyAlignment="1">
      <alignment horizontal="left" vertical="top"/>
    </xf>
    <xf numFmtId="0" fontId="2" fillId="0" borderId="0" xfId="0" applyFont="1" applyAlignment="1">
      <alignment wrapText="1"/>
    </xf>
    <xf numFmtId="0" fontId="11" fillId="0" borderId="20" xfId="0" applyFont="1" applyBorder="1" applyAlignment="1">
      <alignment horizontal="center" vertical="center"/>
    </xf>
    <xf numFmtId="0" fontId="23" fillId="0" borderId="64" xfId="0" applyFont="1" applyBorder="1" applyAlignment="1">
      <alignment horizontal="center" vertical="center"/>
    </xf>
    <xf numFmtId="0" fontId="2" fillId="0" borderId="88" xfId="0" applyFont="1" applyBorder="1" applyAlignment="1" quotePrefix="1">
      <alignment horizontal="center" vertical="center"/>
    </xf>
    <xf numFmtId="0" fontId="14" fillId="0" borderId="91" xfId="0" applyFont="1" applyBorder="1" applyAlignment="1">
      <alignment horizontal="center"/>
    </xf>
    <xf numFmtId="0" fontId="14" fillId="0" borderId="33" xfId="0" applyFont="1" applyBorder="1" applyAlignment="1">
      <alignment horizontal="center"/>
    </xf>
    <xf numFmtId="0" fontId="12" fillId="0" borderId="129" xfId="0" applyFont="1" applyBorder="1" applyAlignment="1">
      <alignment horizontal="left"/>
    </xf>
    <xf numFmtId="0" fontId="5" fillId="36" borderId="0" xfId="0" applyFont="1" applyFill="1" applyAlignment="1">
      <alignment wrapText="1"/>
    </xf>
    <xf numFmtId="0" fontId="5" fillId="36" borderId="0" xfId="0" applyFont="1" applyFill="1" applyAlignment="1">
      <alignment horizontal="left" vertical="top"/>
    </xf>
    <xf numFmtId="0" fontId="34" fillId="0" borderId="0" xfId="0" applyFont="1" applyAlignment="1">
      <alignment horizontal="left" vertical="top"/>
    </xf>
    <xf numFmtId="0" fontId="35" fillId="0" borderId="0" xfId="0" applyFont="1" applyAlignment="1">
      <alignment horizontal="left" vertical="top"/>
    </xf>
    <xf numFmtId="0" fontId="14" fillId="0" borderId="61" xfId="0" applyFont="1" applyBorder="1" applyAlignment="1">
      <alignment horizontal="center"/>
    </xf>
    <xf numFmtId="0" fontId="14" fillId="0" borderId="23" xfId="0" applyFont="1" applyBorder="1" applyAlignment="1">
      <alignment horizontal="center"/>
    </xf>
    <xf numFmtId="0" fontId="14" fillId="0" borderId="106" xfId="0" applyFont="1" applyBorder="1" applyAlignment="1">
      <alignment horizontal="center"/>
    </xf>
    <xf numFmtId="0" fontId="14" fillId="0" borderId="130" xfId="0" applyFont="1" applyBorder="1" applyAlignment="1">
      <alignment horizontal="center"/>
    </xf>
    <xf numFmtId="0" fontId="14" fillId="0" borderId="69" xfId="0" applyFont="1" applyBorder="1" applyAlignment="1">
      <alignment horizontal="center"/>
    </xf>
    <xf numFmtId="0" fontId="2" fillId="0" borderId="61" xfId="0" applyFont="1" applyBorder="1" applyAlignment="1" quotePrefix="1">
      <alignment horizontal="center"/>
    </xf>
    <xf numFmtId="0" fontId="2" fillId="0" borderId="89" xfId="0" applyFont="1" applyBorder="1" applyAlignment="1">
      <alignment horizont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千分位 2"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2&#24066;&#22580;&#25033;&#29992;&#22411;&#35336;&#30059;&#31649;&#29702;&#20316;&#26989;&#25163;&#20874;\03&#21443;&#12289;2.&#21508;&#38917;&#36027;&#29992;&#28165;&#34920;(&#26371;&#35336;&#26376;&#2257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填表說明"/>
      <sheetName val="工時統計表"/>
      <sheetName val=" 創新或研究發展人員人事費"/>
      <sheetName val="顧問專家費"/>
      <sheetName val="消耗性器材及原材料費"/>
      <sheetName val="創新或研究發展設備使用費"/>
      <sheetName val="創新或研究發展設備維護費"/>
      <sheetName val="無形資產引進、委託研究或驗證費"/>
      <sheetName val="國內差旅費"/>
      <sheetName val="彙總表"/>
      <sheetName val="耗材用量統計表"/>
      <sheetName val="設備使用記錄"/>
    </sheetNames>
    <sheetDataSet>
      <sheetData sheetId="1">
        <row r="3">
          <cell r="Q3" t="str">
            <v>xx年 x月</v>
          </cell>
        </row>
        <row r="5">
          <cell r="A5" t="str">
            <v>張三</v>
          </cell>
          <cell r="AH5">
            <v>0.2</v>
          </cell>
        </row>
        <row r="6">
          <cell r="A6" t="str">
            <v>李四</v>
          </cell>
          <cell r="AH6">
            <v>0.23</v>
          </cell>
        </row>
        <row r="7">
          <cell r="A7" t="str">
            <v>王五</v>
          </cell>
          <cell r="AH7">
            <v>0.32</v>
          </cell>
        </row>
        <row r="8">
          <cell r="AH8">
            <v>0</v>
          </cell>
        </row>
        <row r="9">
          <cell r="AH9">
            <v>0</v>
          </cell>
        </row>
        <row r="10">
          <cell r="AH10">
            <v>0</v>
          </cell>
        </row>
        <row r="11">
          <cell r="AH11">
            <v>0</v>
          </cell>
        </row>
        <row r="12">
          <cell r="AH12">
            <v>0</v>
          </cell>
        </row>
        <row r="13">
          <cell r="AH13">
            <v>0</v>
          </cell>
        </row>
        <row r="14">
          <cell r="AH14">
            <v>0</v>
          </cell>
        </row>
        <row r="15">
          <cell r="AH15">
            <v>0</v>
          </cell>
        </row>
        <row r="16">
          <cell r="AH16">
            <v>0</v>
          </cell>
        </row>
        <row r="17">
          <cell r="AH17">
            <v>0</v>
          </cell>
        </row>
        <row r="18">
          <cell r="AH18">
            <v>0</v>
          </cell>
        </row>
        <row r="19">
          <cell r="AH19">
            <v>0</v>
          </cell>
        </row>
        <row r="20">
          <cell r="AH20">
            <v>0</v>
          </cell>
        </row>
        <row r="21">
          <cell r="AH21">
            <v>0</v>
          </cell>
        </row>
        <row r="22">
          <cell r="AH22">
            <v>0</v>
          </cell>
        </row>
        <row r="27">
          <cell r="A27" t="str">
            <v>王美美</v>
          </cell>
          <cell r="AH27">
            <v>0.23</v>
          </cell>
        </row>
        <row r="28">
          <cell r="A28" t="str">
            <v> </v>
          </cell>
          <cell r="AH28">
            <v>0.2</v>
          </cell>
        </row>
        <row r="29">
          <cell r="A29" t="str">
            <v> </v>
          </cell>
          <cell r="AH29">
            <v>0.35</v>
          </cell>
        </row>
        <row r="30">
          <cell r="AH30">
            <v>0</v>
          </cell>
        </row>
        <row r="31">
          <cell r="AH3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C6"/>
  <sheetViews>
    <sheetView tabSelected="1" zoomScalePageLayoutView="0" workbookViewId="0" topLeftCell="A1">
      <selection activeCell="I15" sqref="I15"/>
    </sheetView>
  </sheetViews>
  <sheetFormatPr defaultColWidth="9.00390625" defaultRowHeight="16.5"/>
  <cols>
    <col min="3" max="3" width="36.00390625" style="0" customWidth="1"/>
  </cols>
  <sheetData>
    <row r="2" spans="2:3" ht="16.5">
      <c r="B2" s="271"/>
      <c r="C2" t="s">
        <v>154</v>
      </c>
    </row>
    <row r="4" spans="2:3" ht="16.5">
      <c r="B4" s="272"/>
      <c r="C4" t="s">
        <v>155</v>
      </c>
    </row>
    <row r="6" spans="2:3" ht="16.5">
      <c r="B6" s="273"/>
      <c r="C6" t="s">
        <v>156</v>
      </c>
    </row>
  </sheetData>
  <sheetProtection/>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Y36"/>
  <sheetViews>
    <sheetView view="pageLayout" zoomScale="75" zoomScaleSheetLayoutView="70" zoomScalePageLayoutView="75" workbookViewId="0" topLeftCell="A7">
      <selection activeCell="A32" sqref="A32:H32"/>
    </sheetView>
  </sheetViews>
  <sheetFormatPr defaultColWidth="9.00390625" defaultRowHeight="16.5"/>
  <cols>
    <col min="1" max="1" width="37.50390625" style="26" customWidth="1"/>
    <col min="2" max="2" width="13.875" style="26" customWidth="1"/>
    <col min="3" max="3" width="14.125" style="26" customWidth="1"/>
    <col min="4" max="4" width="13.375" style="26" customWidth="1"/>
    <col min="5" max="5" width="11.875" style="26" customWidth="1"/>
    <col min="6" max="6" width="13.375" style="26" customWidth="1"/>
    <col min="7" max="7" width="14.125" style="26" customWidth="1"/>
    <col min="8" max="8" width="12.25390625" style="26" customWidth="1"/>
    <col min="9" max="9" width="13.25390625" style="26" customWidth="1"/>
    <col min="10" max="10" width="13.75390625" style="26" customWidth="1"/>
    <col min="11" max="11" width="10.50390625" style="26" customWidth="1"/>
    <col min="12" max="12" width="10.125" style="26" customWidth="1"/>
    <col min="13" max="13" width="10.00390625" style="26" customWidth="1"/>
    <col min="14" max="14" width="11.875" style="26" customWidth="1"/>
    <col min="15" max="15" width="14.125" style="26" customWidth="1"/>
    <col min="16" max="16" width="14.25390625" style="26" customWidth="1"/>
    <col min="17" max="16384" width="9.00390625" style="26" customWidth="1"/>
  </cols>
  <sheetData>
    <row r="1" spans="1:6" ht="17.25">
      <c r="A1" s="1" t="s">
        <v>126</v>
      </c>
      <c r="E1" s="352" t="str">
        <f>'工時統計表'!Q3</f>
        <v>xx年 x月</v>
      </c>
      <c r="F1" s="202" t="s">
        <v>62</v>
      </c>
    </row>
    <row r="2" spans="4:16" ht="19.5" thickBot="1">
      <c r="D2" s="28"/>
      <c r="O2" s="498" t="s">
        <v>63</v>
      </c>
      <c r="P2" s="498"/>
    </row>
    <row r="3" spans="1:16" ht="16.5">
      <c r="A3" s="86" t="s">
        <v>64</v>
      </c>
      <c r="B3" s="516" t="s">
        <v>65</v>
      </c>
      <c r="C3" s="517"/>
      <c r="D3" s="518"/>
      <c r="E3" s="29"/>
      <c r="F3" s="29" t="s">
        <v>235</v>
      </c>
      <c r="G3" s="353"/>
      <c r="H3" s="29" t="s">
        <v>236</v>
      </c>
      <c r="I3" s="29"/>
      <c r="J3" s="353"/>
      <c r="K3" s="29" t="s">
        <v>237</v>
      </c>
      <c r="L3" s="29"/>
      <c r="M3" s="353"/>
      <c r="N3" s="519" t="s">
        <v>238</v>
      </c>
      <c r="O3" s="517"/>
      <c r="P3" s="520"/>
    </row>
    <row r="4" spans="1:16" ht="17.25" thickBot="1">
      <c r="A4" s="30"/>
      <c r="B4" s="125" t="s">
        <v>66</v>
      </c>
      <c r="C4" s="125" t="s">
        <v>67</v>
      </c>
      <c r="D4" s="203" t="s">
        <v>68</v>
      </c>
      <c r="E4" s="204" t="s">
        <v>69</v>
      </c>
      <c r="F4" s="268" t="str">
        <f>'消耗性器材及原材料費'!E1</f>
        <v>xx年 x月</v>
      </c>
      <c r="G4" s="205" t="s">
        <v>70</v>
      </c>
      <c r="H4" s="206" t="s">
        <v>66</v>
      </c>
      <c r="I4" s="124" t="s">
        <v>67</v>
      </c>
      <c r="J4" s="207" t="s">
        <v>68</v>
      </c>
      <c r="K4" s="206" t="s">
        <v>66</v>
      </c>
      <c r="L4" s="124" t="s">
        <v>67</v>
      </c>
      <c r="M4" s="207" t="s">
        <v>68</v>
      </c>
      <c r="N4" s="206" t="s">
        <v>66</v>
      </c>
      <c r="O4" s="124" t="s">
        <v>67</v>
      </c>
      <c r="P4" s="208" t="s">
        <v>68</v>
      </c>
    </row>
    <row r="5" spans="1:16" ht="17.25" thickTop="1">
      <c r="A5" s="261" t="s">
        <v>239</v>
      </c>
      <c r="B5" s="32"/>
      <c r="C5" s="32"/>
      <c r="D5" s="33"/>
      <c r="E5" s="34"/>
      <c r="F5" s="35" t="s">
        <v>13</v>
      </c>
      <c r="G5" s="36"/>
      <c r="H5" s="37"/>
      <c r="I5" s="35"/>
      <c r="J5" s="36"/>
      <c r="K5" s="34"/>
      <c r="L5" s="32"/>
      <c r="M5" s="33"/>
      <c r="N5" s="37"/>
      <c r="O5" s="35"/>
      <c r="P5" s="38"/>
    </row>
    <row r="6" spans="1:16" ht="16.5">
      <c r="A6" s="464" t="s">
        <v>276</v>
      </c>
      <c r="B6" s="354">
        <v>1000000</v>
      </c>
      <c r="C6" s="354">
        <v>1000000</v>
      </c>
      <c r="D6" s="355">
        <f>SUM(B6:C6)</f>
        <v>2000000</v>
      </c>
      <c r="E6" s="39">
        <f>M6</f>
        <v>4000</v>
      </c>
      <c r="F6" s="40">
        <f>' 創新或研究發展人員人事費'!O28</f>
        <v>35350</v>
      </c>
      <c r="G6" s="41">
        <f>SUM(E6:F6)</f>
        <v>39350</v>
      </c>
      <c r="H6" s="42">
        <f>IF(AND(B6=C6,G6&lt;D6),INT(G6/D6*B6),IF(AND(G6&gt;=D6,C6=0),B6,IF(AND(G6&lt;D6,C6=0),INT(G6/D6*B6),IF(AND(G6&gt;=D6,C6&lt;&gt;0),B6,IF(AND(G6&lt;D6,C6&lt;&gt;0),ROUND(G6/D6*B6,0))))))</f>
        <v>19675</v>
      </c>
      <c r="I6" s="43">
        <f>J6-H6</f>
        <v>19675</v>
      </c>
      <c r="J6" s="41">
        <f>G6</f>
        <v>39350</v>
      </c>
      <c r="K6" s="356">
        <v>2000</v>
      </c>
      <c r="L6" s="354">
        <v>2000</v>
      </c>
      <c r="M6" s="355">
        <f>SUM(K6:L6)</f>
        <v>4000</v>
      </c>
      <c r="N6" s="357">
        <f>H6-K6</f>
        <v>17675</v>
      </c>
      <c r="O6" s="357">
        <f>I6-L6</f>
        <v>17675</v>
      </c>
      <c r="P6" s="358">
        <f>SUM(N6:O6)</f>
        <v>35350</v>
      </c>
    </row>
    <row r="7" spans="1:16" ht="16.5">
      <c r="A7" s="31" t="s">
        <v>240</v>
      </c>
      <c r="B7" s="354">
        <v>90000</v>
      </c>
      <c r="C7" s="354">
        <v>90000</v>
      </c>
      <c r="D7" s="355">
        <f>SUM(B7:C7)</f>
        <v>180000</v>
      </c>
      <c r="E7" s="39">
        <f>M7</f>
        <v>2000</v>
      </c>
      <c r="F7" s="40">
        <f>' 創新或研究發展人員人事費'!O41</f>
        <v>35360</v>
      </c>
      <c r="G7" s="41">
        <f>SUM(E7:F7)</f>
        <v>37360</v>
      </c>
      <c r="H7" s="42">
        <f>IF(AND(B7=C7,G7&lt;D7),INT(G7/D7*B7),IF(AND(G7&gt;=D7,C7=0),B7,IF(AND(G7&lt;D7,C7=0),INT(G7/D7*B7),IF(AND(G7&gt;=D7,C7&lt;&gt;0),B7,IF(AND(G7&lt;D7,C7&lt;&gt;0),ROUND(G7/D7*B7,0))))))</f>
        <v>18680</v>
      </c>
      <c r="I7" s="43">
        <f>J7-H7</f>
        <v>18680</v>
      </c>
      <c r="J7" s="41">
        <f>G7</f>
        <v>37360</v>
      </c>
      <c r="K7" s="356">
        <v>1000</v>
      </c>
      <c r="L7" s="354">
        <v>1000</v>
      </c>
      <c r="M7" s="355">
        <f>SUM(K7:L7)</f>
        <v>2000</v>
      </c>
      <c r="N7" s="357">
        <f>H7-K7</f>
        <v>17680</v>
      </c>
      <c r="O7" s="357">
        <f>I7-L7</f>
        <v>17680</v>
      </c>
      <c r="P7" s="358">
        <f>SUM(N7:O7)</f>
        <v>35360</v>
      </c>
    </row>
    <row r="8" spans="1:16" ht="16.5">
      <c r="A8" s="44" t="s">
        <v>241</v>
      </c>
      <c r="B8" s="354">
        <v>60000</v>
      </c>
      <c r="C8" s="354">
        <v>60000</v>
      </c>
      <c r="D8" s="355">
        <f>SUM(B8:C8)</f>
        <v>120000</v>
      </c>
      <c r="E8" s="39">
        <f>M8</f>
        <v>4000</v>
      </c>
      <c r="F8" s="359">
        <f>'顧問專家費'!G18</f>
        <v>20000</v>
      </c>
      <c r="G8" s="41">
        <f>SUM(E8:F8)</f>
        <v>24000</v>
      </c>
      <c r="H8" s="42">
        <f>IF(AND(B8=C8,G8&lt;D8),INT(G8/D8*B8),IF(AND(G8&gt;=D8,C8=0),B8,IF(AND(G8&lt;D8,C8=0),INT(G8/D8*B8),IF(AND(G8&gt;=D8,C8&lt;&gt;0),B8,IF(AND(G8&lt;D8,C8&lt;&gt;0),ROUND(G8/D8*B8,0))))))</f>
        <v>12000</v>
      </c>
      <c r="I8" s="43">
        <f>J8-H8</f>
        <v>12000</v>
      </c>
      <c r="J8" s="41">
        <f>G8</f>
        <v>24000</v>
      </c>
      <c r="K8" s="356">
        <v>2000</v>
      </c>
      <c r="L8" s="354">
        <v>2000</v>
      </c>
      <c r="M8" s="355">
        <f>SUM(K8:L8)</f>
        <v>4000</v>
      </c>
      <c r="N8" s="357">
        <f aca="true" t="shared" si="0" ref="N8:O10">H8-K8</f>
        <v>10000</v>
      </c>
      <c r="O8" s="357">
        <f t="shared" si="0"/>
        <v>10000</v>
      </c>
      <c r="P8" s="358">
        <f>SUM(N8:O8)</f>
        <v>20000</v>
      </c>
    </row>
    <row r="9" spans="1:16" ht="17.25" thickBot="1">
      <c r="A9" s="360" t="s">
        <v>37</v>
      </c>
      <c r="B9" s="361">
        <f>SUM(B6:B8)</f>
        <v>1150000</v>
      </c>
      <c r="C9" s="361">
        <f>SUM(C6:C8)</f>
        <v>1150000</v>
      </c>
      <c r="D9" s="355">
        <f>SUM(B9:C9)</f>
        <v>2300000</v>
      </c>
      <c r="E9" s="362">
        <f>SUM(E6:E8)</f>
        <v>10000</v>
      </c>
      <c r="F9" s="45">
        <f>SUM(F6:F8)</f>
        <v>90710</v>
      </c>
      <c r="G9" s="46">
        <f>SUM(E9:F9)</f>
        <v>100710</v>
      </c>
      <c r="H9" s="363">
        <f>SUM(H6:H8)</f>
        <v>50355</v>
      </c>
      <c r="I9" s="47">
        <f>SUM(I6:I8)</f>
        <v>50355</v>
      </c>
      <c r="J9" s="46">
        <f>SUM(H9:I9)</f>
        <v>100710</v>
      </c>
      <c r="K9" s="364">
        <f>SUM(K6:K8)</f>
        <v>5000</v>
      </c>
      <c r="L9" s="361">
        <f>SUM(L6:L8)</f>
        <v>5000</v>
      </c>
      <c r="M9" s="355">
        <f>SUM(K9:L9)</f>
        <v>10000</v>
      </c>
      <c r="N9" s="365">
        <f>SUM(N6:N8)</f>
        <v>45355</v>
      </c>
      <c r="O9" s="365">
        <f>SUM(O6:O8)</f>
        <v>45355</v>
      </c>
      <c r="P9" s="366">
        <f>SUM(N9:O9)</f>
        <v>90710</v>
      </c>
    </row>
    <row r="10" spans="1:16" ht="17.25" thickBot="1">
      <c r="A10" s="260" t="s">
        <v>187</v>
      </c>
      <c r="B10" s="367">
        <v>700000</v>
      </c>
      <c r="C10" s="367">
        <v>700000</v>
      </c>
      <c r="D10" s="368">
        <f>SUM(B10:C10)</f>
        <v>1400000</v>
      </c>
      <c r="E10" s="48">
        <f>M10</f>
        <v>2000</v>
      </c>
      <c r="F10" s="369">
        <f>'消耗性器材及原材料費'!K18</f>
        <v>15000</v>
      </c>
      <c r="G10" s="49">
        <f>SUM(E10:F10)</f>
        <v>17000</v>
      </c>
      <c r="H10" s="50">
        <f>IF(AND(B10=C10,G10&lt;$D$10),INT(G10/D10*B10),IF(AND(G10&gt;=D10,C10=0),B10,IF(AND(G10&lt;D10,C10=0),INT(G10/D10*B10),IF(AND(G10&gt;=D10,C10&lt;&gt;0),B10,IF(AND(G10&lt;D10,C10&lt;&gt;0),ROUND(G10/D10*B10,0))))))</f>
        <v>8500</v>
      </c>
      <c r="I10" s="51">
        <f>J10-H10</f>
        <v>8500</v>
      </c>
      <c r="J10" s="49">
        <f>G10</f>
        <v>17000</v>
      </c>
      <c r="K10" s="370">
        <v>1000</v>
      </c>
      <c r="L10" s="367">
        <v>1000</v>
      </c>
      <c r="M10" s="368">
        <f>SUM(K10:L10)</f>
        <v>2000</v>
      </c>
      <c r="N10" s="371">
        <f t="shared" si="0"/>
        <v>7500</v>
      </c>
      <c r="O10" s="371">
        <f t="shared" si="0"/>
        <v>7500</v>
      </c>
      <c r="P10" s="372">
        <f>SUM(N10:O10)</f>
        <v>15000</v>
      </c>
    </row>
    <row r="11" spans="1:16" ht="16.5">
      <c r="A11" s="262" t="s">
        <v>288</v>
      </c>
      <c r="B11" s="373"/>
      <c r="C11" s="373"/>
      <c r="D11" s="374"/>
      <c r="E11" s="59"/>
      <c r="F11" s="375"/>
      <c r="G11" s="58"/>
      <c r="H11" s="269"/>
      <c r="I11" s="52"/>
      <c r="J11" s="58"/>
      <c r="K11" s="376"/>
      <c r="L11" s="373"/>
      <c r="M11" s="374"/>
      <c r="N11" s="377"/>
      <c r="O11" s="375"/>
      <c r="P11" s="378"/>
    </row>
    <row r="12" spans="1:16" ht="16.5">
      <c r="A12" s="44" t="s">
        <v>145</v>
      </c>
      <c r="B12" s="354">
        <v>100000</v>
      </c>
      <c r="C12" s="354">
        <v>100000</v>
      </c>
      <c r="D12" s="355">
        <f>SUM(B12:C12)</f>
        <v>200000</v>
      </c>
      <c r="E12" s="39">
        <f>M12</f>
        <v>600</v>
      </c>
      <c r="F12" s="359">
        <f>'創新或研究發展設備使用費'!J11</f>
        <v>8750</v>
      </c>
      <c r="G12" s="41">
        <f>SUM(E12:F12)</f>
        <v>9350</v>
      </c>
      <c r="H12" s="42">
        <f>IF(AND(B12=C12,G12&lt;D12),INT(G12/D12*B12),IF(AND(G12&gt;=D12,C12=0),B12,IF(AND(G12&lt;D12,C12=0),INT(G12/D12*B12),IF(AND(G12&gt;=D12,C12&lt;&gt;0),B12,IF(AND(G12&lt;D12,C12&lt;&gt;0),ROUND(G12/D12*B12,0))))))</f>
        <v>4675</v>
      </c>
      <c r="I12" s="43">
        <f>J12-H12</f>
        <v>4675</v>
      </c>
      <c r="J12" s="41">
        <f>G12</f>
        <v>9350</v>
      </c>
      <c r="K12" s="356">
        <v>300</v>
      </c>
      <c r="L12" s="354">
        <v>300</v>
      </c>
      <c r="M12" s="355">
        <f>SUM(K12:L12)</f>
        <v>600</v>
      </c>
      <c r="N12" s="357">
        <f>H12-K12</f>
        <v>4375</v>
      </c>
      <c r="O12" s="359">
        <f>I12-L12</f>
        <v>4375</v>
      </c>
      <c r="P12" s="358">
        <f>SUM(N12:O12)</f>
        <v>8750</v>
      </c>
    </row>
    <row r="13" spans="1:16" ht="16.5">
      <c r="A13" s="44" t="s">
        <v>146</v>
      </c>
      <c r="B13" s="354">
        <v>200000</v>
      </c>
      <c r="C13" s="354">
        <v>200000</v>
      </c>
      <c r="D13" s="355">
        <f>SUM(B13:C13)</f>
        <v>400000</v>
      </c>
      <c r="E13" s="39">
        <f>M13</f>
        <v>800</v>
      </c>
      <c r="F13" s="359">
        <f>'創新或研究發展設備使用費'!J19</f>
        <v>21000</v>
      </c>
      <c r="G13" s="41">
        <f>SUM(E13:F13)</f>
        <v>21800</v>
      </c>
      <c r="H13" s="42">
        <f>IF(AND(B13=C13,G13&lt;D13),INT(G13/D13*B13),IF(AND(G13&gt;=D13,C13=0),B13,IF(AND(G13&lt;D13,C13=0),INT(G13/D13*B13),IF(AND(G13&gt;=D13,C13&lt;&gt;0),B13,IF(AND(G13&lt;D13,C13&lt;&gt;0),ROUND(G13/D13*B13,0))))))</f>
        <v>10900</v>
      </c>
      <c r="I13" s="43">
        <f>J13-H13</f>
        <v>10900</v>
      </c>
      <c r="J13" s="41">
        <f>G13</f>
        <v>21800</v>
      </c>
      <c r="K13" s="356">
        <v>400</v>
      </c>
      <c r="L13" s="354">
        <v>400</v>
      </c>
      <c r="M13" s="355">
        <f>SUM(K13:L13)</f>
        <v>800</v>
      </c>
      <c r="N13" s="357">
        <f>H13-K13</f>
        <v>10500</v>
      </c>
      <c r="O13" s="359">
        <f>I13-L13</f>
        <v>10500</v>
      </c>
      <c r="P13" s="358">
        <f>SUM(N13:O13)</f>
        <v>21000</v>
      </c>
    </row>
    <row r="14" spans="1:16" ht="17.25" thickBot="1">
      <c r="A14" s="53" t="s">
        <v>37</v>
      </c>
      <c r="B14" s="379">
        <f aca="true" t="shared" si="1" ref="B14:P14">SUM(B12:B13)</f>
        <v>300000</v>
      </c>
      <c r="C14" s="379">
        <f t="shared" si="1"/>
        <v>300000</v>
      </c>
      <c r="D14" s="380">
        <f t="shared" si="1"/>
        <v>600000</v>
      </c>
      <c r="E14" s="381">
        <f t="shared" si="1"/>
        <v>1400</v>
      </c>
      <c r="F14" s="379">
        <f t="shared" si="1"/>
        <v>29750</v>
      </c>
      <c r="G14" s="380">
        <f t="shared" si="1"/>
        <v>31150</v>
      </c>
      <c r="H14" s="381">
        <f t="shared" si="1"/>
        <v>15575</v>
      </c>
      <c r="I14" s="379">
        <f t="shared" si="1"/>
        <v>15575</v>
      </c>
      <c r="J14" s="380">
        <f t="shared" si="1"/>
        <v>31150</v>
      </c>
      <c r="K14" s="381">
        <f t="shared" si="1"/>
        <v>700</v>
      </c>
      <c r="L14" s="379">
        <f t="shared" si="1"/>
        <v>700</v>
      </c>
      <c r="M14" s="380">
        <f t="shared" si="1"/>
        <v>1400</v>
      </c>
      <c r="N14" s="381">
        <f t="shared" si="1"/>
        <v>14875</v>
      </c>
      <c r="O14" s="379">
        <f t="shared" si="1"/>
        <v>14875</v>
      </c>
      <c r="P14" s="382">
        <f t="shared" si="1"/>
        <v>29750</v>
      </c>
    </row>
    <row r="15" spans="1:16" ht="16.5">
      <c r="A15" s="261" t="s">
        <v>289</v>
      </c>
      <c r="B15" s="383"/>
      <c r="C15" s="383"/>
      <c r="D15" s="384"/>
      <c r="E15" s="34"/>
      <c r="F15" s="385"/>
      <c r="G15" s="54"/>
      <c r="H15" s="37"/>
      <c r="I15" s="35"/>
      <c r="J15" s="54"/>
      <c r="K15" s="386"/>
      <c r="L15" s="383"/>
      <c r="M15" s="384"/>
      <c r="N15" s="387"/>
      <c r="O15" s="385"/>
      <c r="P15" s="388"/>
    </row>
    <row r="16" spans="1:16" ht="16.5">
      <c r="A16" s="44" t="s">
        <v>147</v>
      </c>
      <c r="B16" s="354">
        <v>4000</v>
      </c>
      <c r="C16" s="354">
        <v>10000</v>
      </c>
      <c r="D16" s="355">
        <f>SUM(B16:C16)</f>
        <v>14000</v>
      </c>
      <c r="E16" s="39">
        <f>M16</f>
        <v>10000</v>
      </c>
      <c r="F16" s="359">
        <f>'創新或研究發展設備維護費'!N13</f>
        <v>19000</v>
      </c>
      <c r="G16" s="41">
        <f>SUM(E16:F16)</f>
        <v>29000</v>
      </c>
      <c r="H16" s="42">
        <f>IF(AND(B16=C16,G16&lt;D16),INT(G16/D16*B16),IF(AND(G16&gt;=D16,C16=0),B16,IF(AND(G16&lt;D16,C16=0),INT(G16/D16*B16),IF(AND(G16&gt;=D16,C16&lt;&gt;0),B16,IF(AND(G16&lt;D16,C16&lt;&gt;0),ROUND(G16/D16*B16,0))))))</f>
        <v>4000</v>
      </c>
      <c r="I16" s="43">
        <f>J16-H16</f>
        <v>25000</v>
      </c>
      <c r="J16" s="41">
        <f>G16</f>
        <v>29000</v>
      </c>
      <c r="K16" s="356">
        <v>5000</v>
      </c>
      <c r="L16" s="354">
        <v>5000</v>
      </c>
      <c r="M16" s="355">
        <f>K16+L16</f>
        <v>10000</v>
      </c>
      <c r="N16" s="389">
        <f>H16-K16</f>
        <v>-1000</v>
      </c>
      <c r="O16" s="357">
        <f>I16-L16</f>
        <v>20000</v>
      </c>
      <c r="P16" s="358">
        <f>SUM(N16:O16)</f>
        <v>19000</v>
      </c>
    </row>
    <row r="17" spans="1:16" ht="16.5">
      <c r="A17" s="44" t="s">
        <v>148</v>
      </c>
      <c r="B17" s="354">
        <v>20000</v>
      </c>
      <c r="C17" s="354">
        <v>20000</v>
      </c>
      <c r="D17" s="355">
        <f>SUM(B17:C17)</f>
        <v>40000</v>
      </c>
      <c r="E17" s="39">
        <f>M17</f>
        <v>4000</v>
      </c>
      <c r="F17" s="359">
        <f>'創新或研究發展設備維護費'!N21</f>
        <v>70000</v>
      </c>
      <c r="G17" s="41">
        <f>SUM(E17:F17)</f>
        <v>74000</v>
      </c>
      <c r="H17" s="42">
        <f>IF(AND(B17=C17,G17&lt;D17),INT(G17/D17*B17),IF(AND(G17&gt;=D17,C17=0),B17,IF(AND(G17&lt;D17,C17=0),INT(G17/D17*B17),IF(AND(G17&gt;=D17,C17&lt;&gt;0),B17,IF(AND(G17&lt;D17,C17&lt;&gt;0),ROUND(G17/D17*B17,0))))))</f>
        <v>20000</v>
      </c>
      <c r="I17" s="43">
        <f>J17-H17</f>
        <v>54000</v>
      </c>
      <c r="J17" s="41">
        <f>G17</f>
        <v>74000</v>
      </c>
      <c r="K17" s="356">
        <v>2000</v>
      </c>
      <c r="L17" s="354">
        <v>2000</v>
      </c>
      <c r="M17" s="355">
        <f>K17+L17</f>
        <v>4000</v>
      </c>
      <c r="N17" s="357">
        <f>H17-K17</f>
        <v>18000</v>
      </c>
      <c r="O17" s="357">
        <f>I17-L17</f>
        <v>52000</v>
      </c>
      <c r="P17" s="358">
        <f>SUM(N17:O17)</f>
        <v>70000</v>
      </c>
    </row>
    <row r="18" spans="1:16" ht="17.25" thickBot="1">
      <c r="A18" s="53" t="s">
        <v>37</v>
      </c>
      <c r="B18" s="390">
        <f>SUM(B16:B17)</f>
        <v>24000</v>
      </c>
      <c r="C18" s="390">
        <f>SUM(C16:C17)</f>
        <v>30000</v>
      </c>
      <c r="D18" s="391">
        <f>SUM(B18:C18)</f>
        <v>54000</v>
      </c>
      <c r="E18" s="362">
        <f>SUM(E16:E17)</f>
        <v>14000</v>
      </c>
      <c r="F18" s="390">
        <f>SUM(F16:F17)</f>
        <v>89000</v>
      </c>
      <c r="G18" s="391">
        <f>SUM(E18:F18)</f>
        <v>103000</v>
      </c>
      <c r="H18" s="230">
        <f>SUM(H16:H17)</f>
        <v>24000</v>
      </c>
      <c r="I18" s="390">
        <f>SUM(I16:I17)</f>
        <v>79000</v>
      </c>
      <c r="J18" s="391">
        <f>SUM(H18:I18)</f>
        <v>103000</v>
      </c>
      <c r="K18" s="362">
        <f>SUM(K16:K17)</f>
        <v>7000</v>
      </c>
      <c r="L18" s="390">
        <f>SUM(L16:L17)</f>
        <v>7000</v>
      </c>
      <c r="M18" s="391">
        <f>SUM(K18:L18)</f>
        <v>14000</v>
      </c>
      <c r="N18" s="381">
        <f>SUM(N16:N17)</f>
        <v>17000</v>
      </c>
      <c r="O18" s="381">
        <f>SUM(O16:O17)</f>
        <v>72000</v>
      </c>
      <c r="P18" s="392">
        <f>SUM(N18:O18)</f>
        <v>89000</v>
      </c>
    </row>
    <row r="19" spans="1:16" ht="16.5">
      <c r="A19" s="261" t="s">
        <v>290</v>
      </c>
      <c r="B19" s="383"/>
      <c r="C19" s="383"/>
      <c r="D19" s="384"/>
      <c r="E19" s="34"/>
      <c r="F19" s="385"/>
      <c r="G19" s="54"/>
      <c r="H19" s="37"/>
      <c r="I19" s="35"/>
      <c r="J19" s="54"/>
      <c r="K19" s="386"/>
      <c r="L19" s="383"/>
      <c r="M19" s="384"/>
      <c r="N19" s="387"/>
      <c r="O19" s="385"/>
      <c r="P19" s="388"/>
    </row>
    <row r="20" spans="1:16" ht="16.5">
      <c r="A20" s="44" t="s">
        <v>291</v>
      </c>
      <c r="B20" s="354">
        <v>400000</v>
      </c>
      <c r="C20" s="354">
        <v>500000</v>
      </c>
      <c r="D20" s="355">
        <f>SUM(B20:C20)</f>
        <v>900000</v>
      </c>
      <c r="E20" s="39">
        <f>M20</f>
        <v>2000</v>
      </c>
      <c r="F20" s="359">
        <f>'無形資產引進費、委託研究或驗證費'!J10</f>
        <v>0</v>
      </c>
      <c r="G20" s="41">
        <f>SUM(E20:F20)</f>
        <v>2000</v>
      </c>
      <c r="H20" s="42">
        <f>IF(AND(B20=C20,G20&lt;D20),INT(G20/D20*B20),IF(AND(G20&gt;=D20,C20=0),B20,IF(AND(G20&lt;D20,C20=0),INT(G20/D20*B20),IF(AND(G20&gt;=D20,C20&lt;&gt;0),B20,IF(AND(G20&lt;D20,C20&lt;&gt;0),ROUND(G20/D20*B20,0))))))</f>
        <v>889</v>
      </c>
      <c r="I20" s="43">
        <f>J20-H20</f>
        <v>1111</v>
      </c>
      <c r="J20" s="41">
        <f>G20</f>
        <v>2000</v>
      </c>
      <c r="K20" s="356">
        <v>1000</v>
      </c>
      <c r="L20" s="354">
        <v>1000</v>
      </c>
      <c r="M20" s="355">
        <f>SUM(K20:L20)</f>
        <v>2000</v>
      </c>
      <c r="N20" s="357">
        <f aca="true" t="shared" si="2" ref="N20:O23">H20-K20</f>
        <v>-111</v>
      </c>
      <c r="O20" s="357">
        <f t="shared" si="2"/>
        <v>111</v>
      </c>
      <c r="P20" s="358">
        <f>SUM(N20:O20)</f>
        <v>0</v>
      </c>
    </row>
    <row r="21" spans="1:16" ht="16.5">
      <c r="A21" s="44" t="s">
        <v>275</v>
      </c>
      <c r="B21" s="354">
        <v>300000</v>
      </c>
      <c r="C21" s="354">
        <v>600000</v>
      </c>
      <c r="D21" s="355">
        <f>SUM(B21:C21)</f>
        <v>900000</v>
      </c>
      <c r="E21" s="39">
        <f>M21</f>
        <v>4000</v>
      </c>
      <c r="F21" s="359">
        <f>'無形資產引進費、委託研究或驗證費'!J15</f>
        <v>400000</v>
      </c>
      <c r="G21" s="41">
        <f>SUM(E21:F21)</f>
        <v>404000</v>
      </c>
      <c r="H21" s="42">
        <f>IF(AND(B21=C21,G21&lt;D21),INT(G21/D21*B21),IF(AND(G21&gt;=D21,C21=0),B21,IF(AND(G21&lt;D21,C21=0),INT(G21/D21*B21),IF(AND(G21&gt;=D21,C21&lt;&gt;0),B21,IF(AND(G21&lt;D21,C21&lt;&gt;0),ROUND(G21/D21*B21,0))))))</f>
        <v>134667</v>
      </c>
      <c r="I21" s="43">
        <f>J21-H21</f>
        <v>269333</v>
      </c>
      <c r="J21" s="41">
        <f>G21</f>
        <v>404000</v>
      </c>
      <c r="K21" s="356">
        <v>2000</v>
      </c>
      <c r="L21" s="354">
        <v>2000</v>
      </c>
      <c r="M21" s="355">
        <f>SUM(K21:L21)</f>
        <v>4000</v>
      </c>
      <c r="N21" s="357">
        <f t="shared" si="2"/>
        <v>132667</v>
      </c>
      <c r="O21" s="357">
        <f t="shared" si="2"/>
        <v>267333</v>
      </c>
      <c r="P21" s="358">
        <f>SUM(N21:O21)</f>
        <v>400000</v>
      </c>
    </row>
    <row r="22" spans="1:16" ht="16.5">
      <c r="A22" s="44" t="s">
        <v>279</v>
      </c>
      <c r="B22" s="465">
        <v>0</v>
      </c>
      <c r="C22" s="393">
        <v>700000</v>
      </c>
      <c r="D22" s="355">
        <f>SUM(B22:C22)</f>
        <v>700000</v>
      </c>
      <c r="E22" s="39">
        <f>M22</f>
        <v>3000</v>
      </c>
      <c r="F22" s="359">
        <f>'無形資產引進費、委託研究或驗證費'!J21</f>
        <v>400000</v>
      </c>
      <c r="G22" s="41">
        <f>SUM(E22:F22)</f>
        <v>403000</v>
      </c>
      <c r="H22" s="42">
        <f>IF(AND(B22=C22,G22&lt;D22),INT(G22/D22*B22),IF(AND(G22&gt;=D22,C22=0),B22,IF(AND(G22&lt;D22,C22=0),INT(G22/D22*B22),IF(AND(G22&gt;=D22,C22&lt;&gt;0),B22,IF(AND(G22&lt;D22,C22&lt;&gt;0),ROUND(G22/D22*B22,0))))))</f>
        <v>0</v>
      </c>
      <c r="I22" s="43">
        <f>J22-H22</f>
        <v>403000</v>
      </c>
      <c r="J22" s="41">
        <f>G22</f>
        <v>403000</v>
      </c>
      <c r="K22" s="466">
        <v>0</v>
      </c>
      <c r="L22" s="393">
        <v>3000</v>
      </c>
      <c r="M22" s="355">
        <f>SUM(K22:L22)</f>
        <v>3000</v>
      </c>
      <c r="N22" s="357">
        <f>H22-K22</f>
        <v>0</v>
      </c>
      <c r="O22" s="357">
        <f>I22-L22</f>
        <v>400000</v>
      </c>
      <c r="P22" s="358">
        <f>SUM(N22:O22)</f>
        <v>400000</v>
      </c>
    </row>
    <row r="23" spans="1:16" ht="16.5">
      <c r="A23" s="44" t="s">
        <v>280</v>
      </c>
      <c r="B23" s="393">
        <v>200000</v>
      </c>
      <c r="C23" s="393">
        <v>200000</v>
      </c>
      <c r="D23" s="394">
        <f>SUM(B23:C23)</f>
        <v>400000</v>
      </c>
      <c r="E23" s="39">
        <f>M23</f>
        <v>8000</v>
      </c>
      <c r="F23" s="359">
        <f>'無形資產引進費、委託研究或驗證費'!J33</f>
        <v>0</v>
      </c>
      <c r="G23" s="41">
        <f>SUM(E23:F23)</f>
        <v>8000</v>
      </c>
      <c r="H23" s="42">
        <f>IF(AND(B23=C23,G23&lt;D23),INT(G23/D23*B23),IF(AND(G23&gt;=D23,C23=0),B23,IF(AND(G23&lt;D23,C23=0),INT(G23/D23*B23),IF(AND(G23&gt;=D23,C23&lt;&gt;0),B23,IF(AND(G23&lt;D23,C23&lt;&gt;0),ROUND(G23/D23*B23,0))))))</f>
        <v>4000</v>
      </c>
      <c r="I23" s="43">
        <f>J23-H23</f>
        <v>4000</v>
      </c>
      <c r="J23" s="41">
        <f>G23</f>
        <v>8000</v>
      </c>
      <c r="K23" s="395">
        <v>4000</v>
      </c>
      <c r="L23" s="393">
        <v>4000</v>
      </c>
      <c r="M23" s="394">
        <f>SUM(K23:L23)</f>
        <v>8000</v>
      </c>
      <c r="N23" s="357">
        <f t="shared" si="2"/>
        <v>0</v>
      </c>
      <c r="O23" s="357">
        <f t="shared" si="2"/>
        <v>0</v>
      </c>
      <c r="P23" s="358">
        <f>SUM(N23:O23)</f>
        <v>0</v>
      </c>
    </row>
    <row r="24" spans="1:16" ht="17.25" thickBot="1">
      <c r="A24" s="53" t="s">
        <v>37</v>
      </c>
      <c r="B24" s="361">
        <f>SUM(B20:B23)</f>
        <v>900000</v>
      </c>
      <c r="C24" s="361">
        <f>SUM(C20:C23)</f>
        <v>2000000</v>
      </c>
      <c r="D24" s="391">
        <f>SUM(B24:C24)</f>
        <v>2900000</v>
      </c>
      <c r="E24" s="361">
        <f>SUM(E20:E23)</f>
        <v>17000</v>
      </c>
      <c r="F24" s="361">
        <f>SUM(F20:F23)</f>
        <v>800000</v>
      </c>
      <c r="G24" s="391">
        <f>SUM(E24:F24)</f>
        <v>817000</v>
      </c>
      <c r="H24" s="364">
        <f>SUM(H20:H23)</f>
        <v>139556</v>
      </c>
      <c r="I24" s="361">
        <f>SUM(I20:I23)</f>
        <v>677444</v>
      </c>
      <c r="J24" s="391">
        <f>SUM(H24:I24)</f>
        <v>817000</v>
      </c>
      <c r="K24" s="361">
        <f>SUM(K20:K23)</f>
        <v>7000</v>
      </c>
      <c r="L24" s="361">
        <f>SUM(L20:L23)</f>
        <v>10000</v>
      </c>
      <c r="M24" s="391">
        <f>SUM(K24:L24)</f>
        <v>17000</v>
      </c>
      <c r="N24" s="361">
        <f>SUM(N20:N23)</f>
        <v>132556</v>
      </c>
      <c r="O24" s="361">
        <f>SUM(O20:O23)</f>
        <v>667444</v>
      </c>
      <c r="P24" s="396">
        <f>SUM(N24:O24)</f>
        <v>800000</v>
      </c>
    </row>
    <row r="25" spans="1:16" ht="17.25" thickBot="1">
      <c r="A25" s="260" t="s">
        <v>242</v>
      </c>
      <c r="B25" s="397"/>
      <c r="C25" s="397"/>
      <c r="D25" s="398"/>
      <c r="E25" s="399"/>
      <c r="F25" s="397"/>
      <c r="G25" s="398"/>
      <c r="H25" s="399"/>
      <c r="I25" s="397"/>
      <c r="J25" s="398"/>
      <c r="K25" s="399"/>
      <c r="L25" s="397"/>
      <c r="M25" s="398"/>
      <c r="N25" s="399"/>
      <c r="O25" s="399"/>
      <c r="P25" s="400"/>
    </row>
    <row r="26" spans="1:16" ht="17.25" thickBot="1">
      <c r="A26" s="44" t="s">
        <v>243</v>
      </c>
      <c r="B26" s="367">
        <v>700000</v>
      </c>
      <c r="C26" s="367">
        <v>700000</v>
      </c>
      <c r="D26" s="368">
        <f>SUM(B26:C26)</f>
        <v>1400000</v>
      </c>
      <c r="E26" s="48">
        <f>M26</f>
        <v>2000</v>
      </c>
      <c r="F26" s="369">
        <f>'國內差旅費'!N15</f>
        <v>2809</v>
      </c>
      <c r="G26" s="49">
        <f>SUM(E26:F26)</f>
        <v>4809</v>
      </c>
      <c r="H26" s="50">
        <f>IF(AND(B26=C26,G26&lt;$D$10),INT(G26/D26*B26),IF(AND(G26&gt;=D26,C26=0),B26,IF(AND(G26&lt;D26,C26=0),INT(G26/D26*B26),IF(AND(G26&gt;=D26,C26&lt;&gt;0),B26,IF(AND(G26&lt;D26,C26&lt;&gt;0),ROUND(G26/D26*B26,0))))))</f>
        <v>2404</v>
      </c>
      <c r="I26" s="51">
        <f>J26-H26</f>
        <v>2405</v>
      </c>
      <c r="J26" s="49">
        <f>G26</f>
        <v>4809</v>
      </c>
      <c r="K26" s="370">
        <v>1000</v>
      </c>
      <c r="L26" s="367">
        <v>1000</v>
      </c>
      <c r="M26" s="368">
        <f>SUM(K26:L26)</f>
        <v>2000</v>
      </c>
      <c r="N26" s="371">
        <f>H26-K26</f>
        <v>1404</v>
      </c>
      <c r="O26" s="371">
        <f>I26-L26</f>
        <v>1405</v>
      </c>
      <c r="P26" s="372">
        <f>SUM(N26:O26)</f>
        <v>2809</v>
      </c>
    </row>
    <row r="27" spans="1:16" ht="17.25" thickBot="1">
      <c r="A27" s="401" t="s">
        <v>233</v>
      </c>
      <c r="B27" s="402">
        <f aca="true" t="shared" si="3" ref="B27:P27">B9+B10+B14+B18+B24+B26</f>
        <v>3774000</v>
      </c>
      <c r="C27" s="402">
        <f t="shared" si="3"/>
        <v>4880000</v>
      </c>
      <c r="D27" s="403">
        <f t="shared" si="3"/>
        <v>8654000</v>
      </c>
      <c r="E27" s="404">
        <f t="shared" si="3"/>
        <v>46400</v>
      </c>
      <c r="F27" s="402">
        <f t="shared" si="3"/>
        <v>1027269</v>
      </c>
      <c r="G27" s="403">
        <f t="shared" si="3"/>
        <v>1073669</v>
      </c>
      <c r="H27" s="404">
        <f t="shared" si="3"/>
        <v>240390</v>
      </c>
      <c r="I27" s="402">
        <f t="shared" si="3"/>
        <v>833279</v>
      </c>
      <c r="J27" s="403">
        <f t="shared" si="3"/>
        <v>1073669</v>
      </c>
      <c r="K27" s="404">
        <f t="shared" si="3"/>
        <v>21700</v>
      </c>
      <c r="L27" s="402">
        <f t="shared" si="3"/>
        <v>24700</v>
      </c>
      <c r="M27" s="402">
        <f t="shared" si="3"/>
        <v>46400</v>
      </c>
      <c r="N27" s="405">
        <f t="shared" si="3"/>
        <v>218690</v>
      </c>
      <c r="O27" s="402">
        <f t="shared" si="3"/>
        <v>808579</v>
      </c>
      <c r="P27" s="406">
        <f t="shared" si="3"/>
        <v>1027269</v>
      </c>
    </row>
    <row r="28" spans="1:77" ht="16.5">
      <c r="A28" s="55"/>
      <c r="B28" s="2" t="s">
        <v>183</v>
      </c>
      <c r="C28" s="55"/>
      <c r="D28" s="55" t="s">
        <v>13</v>
      </c>
      <c r="E28" s="55" t="s">
        <v>13</v>
      </c>
      <c r="F28" s="56"/>
      <c r="G28" s="55" t="s">
        <v>13</v>
      </c>
      <c r="H28" s="55" t="s">
        <v>13</v>
      </c>
      <c r="I28" s="55"/>
      <c r="J28" s="55"/>
      <c r="K28" s="407" t="s">
        <v>244</v>
      </c>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row>
    <row r="29" spans="1:77" ht="16.5">
      <c r="A29" s="450" t="s">
        <v>261</v>
      </c>
      <c r="B29" s="451"/>
      <c r="C29" s="451"/>
      <c r="D29" s="2"/>
      <c r="E29" s="2"/>
      <c r="F29" s="452"/>
      <c r="G29" s="453"/>
      <c r="H29" s="2"/>
      <c r="I29" s="2"/>
      <c r="J29" s="2"/>
      <c r="K29" s="453"/>
      <c r="L29" s="453"/>
      <c r="M29" s="453"/>
      <c r="N29" s="453"/>
      <c r="O29" s="453"/>
      <c r="P29" s="453"/>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row>
    <row r="30" spans="1:16" s="84" customFormat="1" ht="12">
      <c r="A30" s="513" t="s">
        <v>262</v>
      </c>
      <c r="B30" s="513"/>
      <c r="C30" s="513"/>
      <c r="D30" s="513"/>
      <c r="E30" s="513"/>
      <c r="F30" s="513"/>
      <c r="G30" s="513"/>
      <c r="H30" s="513"/>
      <c r="I30" s="513" t="s">
        <v>263</v>
      </c>
      <c r="J30" s="513"/>
      <c r="K30" s="513"/>
      <c r="L30" s="513"/>
      <c r="M30" s="513"/>
      <c r="N30" s="513"/>
      <c r="O30" s="513"/>
      <c r="P30" s="513"/>
    </row>
    <row r="31" spans="1:16" s="84" customFormat="1" ht="12">
      <c r="A31" s="513" t="s">
        <v>264</v>
      </c>
      <c r="B31" s="513"/>
      <c r="C31" s="513"/>
      <c r="D31" s="513"/>
      <c r="E31" s="513"/>
      <c r="F31" s="513"/>
      <c r="G31" s="513"/>
      <c r="H31" s="513"/>
      <c r="I31" s="513" t="s">
        <v>265</v>
      </c>
      <c r="J31" s="513"/>
      <c r="K31" s="513"/>
      <c r="L31" s="513"/>
      <c r="M31" s="513"/>
      <c r="N31" s="513"/>
      <c r="O31" s="513"/>
      <c r="P31" s="513"/>
    </row>
    <row r="32" spans="1:16" s="84" customFormat="1" ht="12">
      <c r="A32" s="513" t="s">
        <v>266</v>
      </c>
      <c r="B32" s="513"/>
      <c r="C32" s="513"/>
      <c r="D32" s="513"/>
      <c r="E32" s="513"/>
      <c r="F32" s="513"/>
      <c r="G32" s="513"/>
      <c r="H32" s="513"/>
      <c r="I32" s="513" t="s">
        <v>310</v>
      </c>
      <c r="J32" s="513"/>
      <c r="K32" s="513"/>
      <c r="L32" s="513"/>
      <c r="M32" s="513"/>
      <c r="N32" s="513"/>
      <c r="O32" s="513"/>
      <c r="P32" s="513"/>
    </row>
    <row r="33" spans="1:16" ht="15">
      <c r="A33" s="408"/>
      <c r="I33" s="514"/>
      <c r="J33" s="515"/>
      <c r="K33" s="515"/>
      <c r="L33" s="515"/>
      <c r="M33" s="515"/>
      <c r="N33" s="515"/>
      <c r="O33" s="515"/>
      <c r="P33" s="515"/>
    </row>
    <row r="34" ht="16.5">
      <c r="N34" s="409"/>
    </row>
    <row r="35" spans="2:17" ht="15">
      <c r="B35" s="264">
        <f>B6+B7+B8+B10+B12+B13+B16+B17+B20+B21+B23+B26-B27</f>
        <v>0</v>
      </c>
      <c r="C35" s="264">
        <f aca="true" t="shared" si="4" ref="C35:P35">C6+C7+C8+C10+C12+C13+C16+C17+C20+C21+C23+C26-C27</f>
        <v>-700000</v>
      </c>
      <c r="D35" s="264">
        <f t="shared" si="4"/>
        <v>-700000</v>
      </c>
      <c r="E35" s="264">
        <f t="shared" si="4"/>
        <v>-3000</v>
      </c>
      <c r="F35" s="264">
        <f t="shared" si="4"/>
        <v>-400000</v>
      </c>
      <c r="G35" s="264">
        <f t="shared" si="4"/>
        <v>-403000</v>
      </c>
      <c r="H35" s="264">
        <f t="shared" si="4"/>
        <v>0</v>
      </c>
      <c r="I35" s="264">
        <f t="shared" si="4"/>
        <v>-403000</v>
      </c>
      <c r="J35" s="264">
        <f t="shared" si="4"/>
        <v>-403000</v>
      </c>
      <c r="K35" s="264">
        <f t="shared" si="4"/>
        <v>0</v>
      </c>
      <c r="L35" s="264">
        <f t="shared" si="4"/>
        <v>-3000</v>
      </c>
      <c r="M35" s="264">
        <f t="shared" si="4"/>
        <v>-3000</v>
      </c>
      <c r="N35" s="264">
        <f t="shared" si="4"/>
        <v>0</v>
      </c>
      <c r="O35" s="264">
        <f t="shared" si="4"/>
        <v>-400000</v>
      </c>
      <c r="P35" s="264">
        <f t="shared" si="4"/>
        <v>-400000</v>
      </c>
      <c r="Q35" s="264"/>
    </row>
    <row r="36" spans="2:16" ht="15">
      <c r="B36" s="264">
        <f aca="true" t="shared" si="5" ref="B36:P36">B9+B10+B14+B18+B24+B26-B27</f>
        <v>0</v>
      </c>
      <c r="C36" s="264">
        <f t="shared" si="5"/>
        <v>0</v>
      </c>
      <c r="D36" s="264">
        <f t="shared" si="5"/>
        <v>0</v>
      </c>
      <c r="E36" s="264">
        <f t="shared" si="5"/>
        <v>0</v>
      </c>
      <c r="F36" s="264">
        <f t="shared" si="5"/>
        <v>0</v>
      </c>
      <c r="G36" s="264">
        <f t="shared" si="5"/>
        <v>0</v>
      </c>
      <c r="H36" s="264">
        <f t="shared" si="5"/>
        <v>0</v>
      </c>
      <c r="I36" s="264">
        <f t="shared" si="5"/>
        <v>0</v>
      </c>
      <c r="J36" s="264">
        <f t="shared" si="5"/>
        <v>0</v>
      </c>
      <c r="K36" s="264">
        <f t="shared" si="5"/>
        <v>0</v>
      </c>
      <c r="L36" s="264">
        <f t="shared" si="5"/>
        <v>0</v>
      </c>
      <c r="M36" s="264">
        <f t="shared" si="5"/>
        <v>0</v>
      </c>
      <c r="N36" s="264">
        <f t="shared" si="5"/>
        <v>0</v>
      </c>
      <c r="O36" s="264">
        <f t="shared" si="5"/>
        <v>0</v>
      </c>
      <c r="P36" s="264">
        <f t="shared" si="5"/>
        <v>0</v>
      </c>
    </row>
  </sheetData>
  <sheetProtection/>
  <mergeCells count="10">
    <mergeCell ref="A32:H32"/>
    <mergeCell ref="I32:P32"/>
    <mergeCell ref="I33:P33"/>
    <mergeCell ref="O2:P2"/>
    <mergeCell ref="B3:D3"/>
    <mergeCell ref="N3:P3"/>
    <mergeCell ref="A30:H30"/>
    <mergeCell ref="I30:P30"/>
    <mergeCell ref="A31:H31"/>
    <mergeCell ref="I31:P31"/>
  </mergeCells>
  <printOptions horizontalCentered="1"/>
  <pageMargins left="0.27958333333333335" right="0.3937007874015748" top="0.984251968503937" bottom="0.984251968503937" header="0.5118110236220472" footer="0.5118110236220472"/>
  <pageSetup fitToHeight="1" fitToWidth="1" horizontalDpi="600" verticalDpi="600" orientation="landscape" paperSize="9" scale="60"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H28"/>
  <sheetViews>
    <sheetView view="pageLayout" zoomScaleSheetLayoutView="100" workbookViewId="0" topLeftCell="A1">
      <selection activeCell="H4" sqref="H3:H4"/>
    </sheetView>
  </sheetViews>
  <sheetFormatPr defaultColWidth="9.00390625" defaultRowHeight="16.5"/>
  <cols>
    <col min="1" max="1" width="16.625" style="26" customWidth="1"/>
    <col min="2" max="2" width="16.125" style="26" customWidth="1"/>
    <col min="3" max="4" width="16.50390625" style="26" customWidth="1"/>
    <col min="5" max="5" width="11.75390625" style="26" customWidth="1"/>
    <col min="6" max="6" width="10.50390625" style="26" customWidth="1"/>
    <col min="7" max="7" width="11.625" style="26" customWidth="1"/>
    <col min="8" max="16384" width="9.00390625" style="26" customWidth="1"/>
  </cols>
  <sheetData>
    <row r="1" spans="1:2" ht="18">
      <c r="A1" s="1" t="s">
        <v>127</v>
      </c>
      <c r="B1" s="110"/>
    </row>
    <row r="2" spans="1:7" ht="18">
      <c r="A2" s="485" t="s">
        <v>128</v>
      </c>
      <c r="B2" s="471"/>
      <c r="C2" s="471"/>
      <c r="D2" s="471"/>
      <c r="E2" s="471"/>
      <c r="F2" s="471"/>
      <c r="G2" s="471"/>
    </row>
    <row r="3" spans="1:7" ht="17.25" thickBot="1">
      <c r="A3" s="1" t="s">
        <v>30</v>
      </c>
      <c r="B3" s="201"/>
      <c r="G3" s="285" t="s">
        <v>17</v>
      </c>
    </row>
    <row r="4" spans="1:7" ht="16.5">
      <c r="A4" s="522" t="s">
        <v>31</v>
      </c>
      <c r="B4" s="517"/>
      <c r="C4" s="517"/>
      <c r="D4" s="263"/>
      <c r="E4" s="521" t="s">
        <v>60</v>
      </c>
      <c r="F4" s="517"/>
      <c r="G4" s="520"/>
    </row>
    <row r="5" spans="1:7" ht="17.25" thickBot="1">
      <c r="A5" s="16" t="s">
        <v>32</v>
      </c>
      <c r="B5" s="17" t="s">
        <v>33</v>
      </c>
      <c r="C5" s="14" t="s">
        <v>230</v>
      </c>
      <c r="D5" s="14" t="s">
        <v>14</v>
      </c>
      <c r="E5" s="17" t="s">
        <v>32</v>
      </c>
      <c r="F5" s="17" t="s">
        <v>33</v>
      </c>
      <c r="G5" s="15" t="s">
        <v>230</v>
      </c>
    </row>
    <row r="6" spans="1:7" ht="17.25" thickTop="1">
      <c r="A6" s="18" t="s">
        <v>34</v>
      </c>
      <c r="B6" s="111"/>
      <c r="C6" s="91" t="s">
        <v>1</v>
      </c>
      <c r="D6" s="91"/>
      <c r="E6" s="19" t="s">
        <v>34</v>
      </c>
      <c r="F6" s="91"/>
      <c r="G6" s="64" t="s">
        <v>1</v>
      </c>
    </row>
    <row r="7" spans="1:7" ht="16.5">
      <c r="A7" s="112" t="s">
        <v>35</v>
      </c>
      <c r="B7" s="111"/>
      <c r="C7" s="91"/>
      <c r="D7" s="91"/>
      <c r="E7" s="91"/>
      <c r="F7" s="91"/>
      <c r="G7" s="64"/>
    </row>
    <row r="8" spans="1:7" ht="16.5">
      <c r="A8" s="113" t="s">
        <v>36</v>
      </c>
      <c r="B8" s="111"/>
      <c r="C8" s="91"/>
      <c r="D8" s="91"/>
      <c r="E8" s="91"/>
      <c r="F8" s="91"/>
      <c r="G8" s="64"/>
    </row>
    <row r="9" spans="1:7" ht="15">
      <c r="A9" s="112"/>
      <c r="B9" s="111"/>
      <c r="C9" s="91"/>
      <c r="D9" s="91"/>
      <c r="E9" s="91"/>
      <c r="F9" s="91"/>
      <c r="G9" s="64"/>
    </row>
    <row r="10" spans="1:7" ht="15">
      <c r="A10" s="112"/>
      <c r="B10" s="111"/>
      <c r="C10" s="91"/>
      <c r="D10" s="91"/>
      <c r="E10" s="91"/>
      <c r="F10" s="91"/>
      <c r="G10" s="64"/>
    </row>
    <row r="11" spans="1:7" ht="15">
      <c r="A11" s="114"/>
      <c r="B11" s="115"/>
      <c r="C11" s="116"/>
      <c r="D11" s="116"/>
      <c r="E11" s="116"/>
      <c r="F11" s="116"/>
      <c r="G11" s="117"/>
    </row>
    <row r="12" spans="1:7" ht="15">
      <c r="A12" s="60"/>
      <c r="B12" s="61"/>
      <c r="C12" s="91"/>
      <c r="D12" s="91"/>
      <c r="E12" s="91"/>
      <c r="F12" s="91"/>
      <c r="G12" s="64"/>
    </row>
    <row r="13" spans="1:7" ht="15">
      <c r="A13" s="60"/>
      <c r="B13" s="61"/>
      <c r="C13" s="91"/>
      <c r="D13" s="91"/>
      <c r="E13" s="91"/>
      <c r="F13" s="91"/>
      <c r="G13" s="64"/>
    </row>
    <row r="14" spans="1:7" ht="15">
      <c r="A14" s="60"/>
      <c r="B14" s="61"/>
      <c r="C14" s="91"/>
      <c r="D14" s="91"/>
      <c r="E14" s="91"/>
      <c r="F14" s="91"/>
      <c r="G14" s="64"/>
    </row>
    <row r="15" spans="1:7" ht="15">
      <c r="A15" s="60"/>
      <c r="B15" s="61"/>
      <c r="C15" s="91"/>
      <c r="D15" s="91"/>
      <c r="E15" s="91"/>
      <c r="F15" s="91"/>
      <c r="G15" s="64"/>
    </row>
    <row r="16" spans="1:7" ht="15">
      <c r="A16" s="60"/>
      <c r="B16" s="61"/>
      <c r="C16" s="91"/>
      <c r="D16" s="91"/>
      <c r="E16" s="91"/>
      <c r="F16" s="91"/>
      <c r="G16" s="64"/>
    </row>
    <row r="17" spans="1:7" ht="15">
      <c r="A17" s="60"/>
      <c r="B17" s="61"/>
      <c r="C17" s="91"/>
      <c r="D17" s="91"/>
      <c r="E17" s="91"/>
      <c r="F17" s="91"/>
      <c r="G17" s="64"/>
    </row>
    <row r="18" spans="1:7" ht="15">
      <c r="A18" s="60"/>
      <c r="B18" s="61"/>
      <c r="C18" s="91"/>
      <c r="D18" s="91"/>
      <c r="E18" s="91"/>
      <c r="F18" s="91"/>
      <c r="G18" s="64"/>
    </row>
    <row r="19" spans="1:7" ht="15">
      <c r="A19" s="60"/>
      <c r="B19" s="61"/>
      <c r="C19" s="91"/>
      <c r="D19" s="91"/>
      <c r="E19" s="91"/>
      <c r="F19" s="91"/>
      <c r="G19" s="64"/>
    </row>
    <row r="20" spans="1:7" ht="15">
      <c r="A20" s="60"/>
      <c r="B20" s="61"/>
      <c r="C20" s="91"/>
      <c r="D20" s="91"/>
      <c r="E20" s="91"/>
      <c r="F20" s="91"/>
      <c r="G20" s="64"/>
    </row>
    <row r="21" spans="1:7" ht="15">
      <c r="A21" s="60"/>
      <c r="B21" s="61"/>
      <c r="C21" s="91"/>
      <c r="D21" s="91"/>
      <c r="E21" s="91"/>
      <c r="F21" s="91"/>
      <c r="G21" s="64"/>
    </row>
    <row r="22" spans="1:7" ht="15">
      <c r="A22" s="60"/>
      <c r="B22" s="61"/>
      <c r="C22" s="91"/>
      <c r="D22" s="91"/>
      <c r="E22" s="91"/>
      <c r="F22" s="91"/>
      <c r="G22" s="64"/>
    </row>
    <row r="23" spans="1:7" ht="15">
      <c r="A23" s="60"/>
      <c r="B23" s="61"/>
      <c r="C23" s="91"/>
      <c r="D23" s="91"/>
      <c r="E23" s="91"/>
      <c r="F23" s="91"/>
      <c r="G23" s="64"/>
    </row>
    <row r="24" spans="1:7" ht="15.75" thickBot="1">
      <c r="A24" s="60"/>
      <c r="B24" s="61"/>
      <c r="C24" s="91"/>
      <c r="D24" s="91"/>
      <c r="E24" s="91"/>
      <c r="F24" s="91"/>
      <c r="G24" s="64"/>
    </row>
    <row r="25" spans="1:7" ht="17.25" thickBot="1">
      <c r="A25" s="469" t="s">
        <v>159</v>
      </c>
      <c r="B25" s="276"/>
      <c r="C25" s="277"/>
      <c r="D25" s="277">
        <f>SUM(D6:D24)</f>
        <v>0</v>
      </c>
      <c r="E25" s="277"/>
      <c r="F25" s="277"/>
      <c r="G25" s="308"/>
    </row>
    <row r="26" spans="1:8" ht="16.5">
      <c r="A26" s="2" t="s">
        <v>183</v>
      </c>
      <c r="B26" s="55"/>
      <c r="D26" s="2" t="s">
        <v>184</v>
      </c>
      <c r="E26" s="118"/>
      <c r="F26" s="118"/>
      <c r="G26" s="55" t="s">
        <v>13</v>
      </c>
      <c r="H26" s="55"/>
    </row>
    <row r="27" ht="15">
      <c r="A27" s="8" t="s">
        <v>267</v>
      </c>
    </row>
    <row r="28" ht="15">
      <c r="A28" s="3" t="s">
        <v>268</v>
      </c>
    </row>
  </sheetData>
  <sheetProtection/>
  <mergeCells count="3">
    <mergeCell ref="E4:G4"/>
    <mergeCell ref="A2:G2"/>
    <mergeCell ref="A4:C4"/>
  </mergeCells>
  <printOptions horizontalCentered="1"/>
  <pageMargins left="0.3937007874015748" right="0.3937007874015748" top="0.984251968503937" bottom="0.984251968503937" header="0.5118110236220472" footer="0.5118110236220472"/>
  <pageSetup fitToHeight="1" fitToWidth="1" horizontalDpi="600" verticalDpi="600" orientation="portrait" paperSize="9" scale="96" r:id="rId1"/>
</worksheet>
</file>

<file path=xl/worksheets/sheet12.xml><?xml version="1.0" encoding="utf-8"?>
<worksheet xmlns="http://schemas.openxmlformats.org/spreadsheetml/2006/main" xmlns:r="http://schemas.openxmlformats.org/officeDocument/2006/relationships">
  <sheetPr>
    <pageSetUpPr fitToPage="1"/>
  </sheetPr>
  <dimension ref="A1:G58"/>
  <sheetViews>
    <sheetView view="pageLayout" zoomScaleSheetLayoutView="100" workbookViewId="0" topLeftCell="A1">
      <selection activeCell="J15" sqref="J15"/>
    </sheetView>
  </sheetViews>
  <sheetFormatPr defaultColWidth="9.00390625" defaultRowHeight="16.5"/>
  <cols>
    <col min="1" max="1" width="4.625" style="26" customWidth="1"/>
    <col min="2" max="2" width="5.00390625" style="26" customWidth="1"/>
    <col min="3" max="3" width="23.50390625" style="26" customWidth="1"/>
    <col min="4" max="4" width="9.00390625" style="26" customWidth="1"/>
    <col min="5" max="5" width="25.25390625" style="26" customWidth="1"/>
    <col min="6" max="6" width="13.625" style="26" customWidth="1"/>
    <col min="7" max="16384" width="9.00390625" style="26" customWidth="1"/>
  </cols>
  <sheetData>
    <row r="1" spans="1:7" ht="16.5" customHeight="1">
      <c r="A1" s="1" t="s">
        <v>124</v>
      </c>
      <c r="C1" s="485" t="s">
        <v>292</v>
      </c>
      <c r="D1" s="485"/>
      <c r="E1" s="485"/>
      <c r="F1" s="485"/>
      <c r="G1" s="485"/>
    </row>
    <row r="2" spans="1:5" ht="20.25" customHeight="1">
      <c r="A2" s="20" t="s">
        <v>2</v>
      </c>
      <c r="C2" s="85"/>
      <c r="D2" s="21" t="s">
        <v>3</v>
      </c>
      <c r="E2" s="85"/>
    </row>
    <row r="3" ht="12" customHeight="1" thickBot="1"/>
    <row r="4" spans="1:6" ht="17.25" thickBot="1">
      <c r="A4" s="304" t="s">
        <v>19</v>
      </c>
      <c r="B4" s="6"/>
      <c r="C4" s="6" t="s">
        <v>231</v>
      </c>
      <c r="D4" s="6" t="s">
        <v>20</v>
      </c>
      <c r="E4" s="6" t="s">
        <v>21</v>
      </c>
      <c r="F4" s="22" t="s">
        <v>22</v>
      </c>
    </row>
    <row r="5" spans="1:6" ht="15.75" thickTop="1">
      <c r="A5" s="87"/>
      <c r="B5" s="88">
        <v>1</v>
      </c>
      <c r="C5" s="61"/>
      <c r="D5" s="89">
        <v>5</v>
      </c>
      <c r="E5" s="61"/>
      <c r="F5" s="69"/>
    </row>
    <row r="6" spans="1:6" ht="15">
      <c r="A6" s="87"/>
      <c r="B6" s="90" t="s">
        <v>23</v>
      </c>
      <c r="C6" s="61"/>
      <c r="D6" s="89">
        <v>8</v>
      </c>
      <c r="E6" s="91"/>
      <c r="F6" s="92"/>
    </row>
    <row r="7" spans="1:6" ht="15">
      <c r="A7" s="87"/>
      <c r="B7" s="90" t="s">
        <v>24</v>
      </c>
      <c r="C7" s="61"/>
      <c r="D7" s="89">
        <v>7</v>
      </c>
      <c r="E7" s="91"/>
      <c r="F7" s="92"/>
    </row>
    <row r="8" spans="1:6" ht="15">
      <c r="A8" s="87"/>
      <c r="B8" s="90" t="s">
        <v>25</v>
      </c>
      <c r="C8" s="61"/>
      <c r="D8" s="89">
        <v>7</v>
      </c>
      <c r="E8" s="93"/>
      <c r="F8" s="92"/>
    </row>
    <row r="9" spans="1:6" ht="15">
      <c r="A9" s="87"/>
      <c r="B9" s="90" t="s">
        <v>26</v>
      </c>
      <c r="C9" s="61"/>
      <c r="D9" s="89"/>
      <c r="E9" s="93"/>
      <c r="F9" s="92"/>
    </row>
    <row r="10" spans="1:6" ht="15">
      <c r="A10" s="87"/>
      <c r="B10" s="94">
        <v>6</v>
      </c>
      <c r="C10" s="66"/>
      <c r="D10" s="95"/>
      <c r="E10" s="66"/>
      <c r="F10" s="72"/>
    </row>
    <row r="11" spans="1:6" ht="15">
      <c r="A11" s="96"/>
      <c r="B11" s="94">
        <v>7</v>
      </c>
      <c r="C11" s="66"/>
      <c r="D11" s="95"/>
      <c r="E11" s="66"/>
      <c r="F11" s="72"/>
    </row>
    <row r="12" spans="1:6" ht="16.5">
      <c r="A12" s="23" t="s">
        <v>27</v>
      </c>
      <c r="B12" s="97">
        <v>8</v>
      </c>
      <c r="C12" s="61"/>
      <c r="D12" s="89"/>
      <c r="E12" s="61"/>
      <c r="F12" s="69"/>
    </row>
    <row r="13" spans="1:6" ht="15">
      <c r="A13" s="87"/>
      <c r="B13" s="97">
        <v>9</v>
      </c>
      <c r="C13" s="61"/>
      <c r="D13" s="89"/>
      <c r="E13" s="61"/>
      <c r="F13" s="69"/>
    </row>
    <row r="14" spans="1:6" ht="15">
      <c r="A14" s="87"/>
      <c r="B14" s="97">
        <v>10</v>
      </c>
      <c r="C14" s="61"/>
      <c r="D14" s="89"/>
      <c r="E14" s="61"/>
      <c r="F14" s="69"/>
    </row>
    <row r="15" spans="1:6" ht="15">
      <c r="A15" s="87"/>
      <c r="B15" s="97">
        <v>11</v>
      </c>
      <c r="C15" s="61"/>
      <c r="D15" s="89"/>
      <c r="E15" s="61"/>
      <c r="F15" s="69"/>
    </row>
    <row r="16" spans="1:6" ht="15">
      <c r="A16" s="87"/>
      <c r="B16" s="88">
        <v>12</v>
      </c>
      <c r="C16" s="61"/>
      <c r="D16" s="89"/>
      <c r="E16" s="61"/>
      <c r="F16" s="69"/>
    </row>
    <row r="17" spans="1:6" ht="15">
      <c r="A17" s="87"/>
      <c r="B17" s="88">
        <v>13</v>
      </c>
      <c r="C17" s="61"/>
      <c r="D17" s="89"/>
      <c r="E17" s="61"/>
      <c r="F17" s="69"/>
    </row>
    <row r="18" spans="1:6" ht="15">
      <c r="A18" s="87"/>
      <c r="B18" s="94">
        <v>14</v>
      </c>
      <c r="C18" s="66"/>
      <c r="D18" s="95"/>
      <c r="E18" s="66"/>
      <c r="F18" s="72"/>
    </row>
    <row r="19" spans="1:6" ht="15">
      <c r="A19" s="96"/>
      <c r="B19" s="94">
        <v>15</v>
      </c>
      <c r="C19" s="66"/>
      <c r="D19" s="95"/>
      <c r="E19" s="66"/>
      <c r="F19" s="72"/>
    </row>
    <row r="20" spans="1:6" ht="16.5">
      <c r="A20" s="23" t="s">
        <v>28</v>
      </c>
      <c r="B20" s="94">
        <v>16</v>
      </c>
      <c r="C20" s="66"/>
      <c r="D20" s="95"/>
      <c r="E20" s="66"/>
      <c r="F20" s="72"/>
    </row>
    <row r="21" spans="1:6" ht="15">
      <c r="A21" s="87"/>
      <c r="B21" s="94">
        <v>17</v>
      </c>
      <c r="C21" s="66"/>
      <c r="D21" s="95"/>
      <c r="E21" s="66"/>
      <c r="F21" s="72"/>
    </row>
    <row r="22" spans="1:6" ht="15">
      <c r="A22" s="87"/>
      <c r="B22" s="94">
        <v>18</v>
      </c>
      <c r="C22" s="66"/>
      <c r="D22" s="95"/>
      <c r="E22" s="66"/>
      <c r="F22" s="72"/>
    </row>
    <row r="23" spans="1:6" ht="15">
      <c r="A23" s="87"/>
      <c r="B23" s="94">
        <v>19</v>
      </c>
      <c r="C23" s="66"/>
      <c r="D23" s="95"/>
      <c r="E23" s="66"/>
      <c r="F23" s="72"/>
    </row>
    <row r="24" spans="1:6" ht="15">
      <c r="A24" s="87"/>
      <c r="B24" s="94">
        <v>20</v>
      </c>
      <c r="C24" s="66"/>
      <c r="D24" s="95"/>
      <c r="E24" s="66"/>
      <c r="F24" s="72"/>
    </row>
    <row r="25" spans="1:6" ht="15">
      <c r="A25" s="87"/>
      <c r="B25" s="94">
        <v>21</v>
      </c>
      <c r="C25" s="66"/>
      <c r="D25" s="95"/>
      <c r="E25" s="66"/>
      <c r="F25" s="72"/>
    </row>
    <row r="26" spans="1:6" ht="15">
      <c r="A26" s="87"/>
      <c r="B26" s="94">
        <v>22</v>
      </c>
      <c r="C26" s="66"/>
      <c r="D26" s="95"/>
      <c r="E26" s="66"/>
      <c r="F26" s="72"/>
    </row>
    <row r="27" spans="1:6" ht="15">
      <c r="A27" s="87"/>
      <c r="B27" s="94">
        <v>23</v>
      </c>
      <c r="C27" s="66"/>
      <c r="D27" s="95"/>
      <c r="E27" s="66"/>
      <c r="F27" s="72"/>
    </row>
    <row r="28" spans="1:6" ht="15">
      <c r="A28" s="87"/>
      <c r="B28" s="94">
        <v>24</v>
      </c>
      <c r="C28" s="66"/>
      <c r="D28" s="95"/>
      <c r="E28" s="66"/>
      <c r="F28" s="72"/>
    </row>
    <row r="29" spans="1:6" ht="15">
      <c r="A29" s="87"/>
      <c r="B29" s="94">
        <v>25</v>
      </c>
      <c r="C29" s="66"/>
      <c r="D29" s="95"/>
      <c r="E29" s="66"/>
      <c r="F29" s="72"/>
    </row>
    <row r="30" spans="1:6" ht="15">
      <c r="A30" s="87"/>
      <c r="B30" s="94">
        <v>26</v>
      </c>
      <c r="C30" s="66"/>
      <c r="D30" s="95"/>
      <c r="E30" s="66"/>
      <c r="F30" s="72"/>
    </row>
    <row r="31" spans="1:6" ht="15">
      <c r="A31" s="87"/>
      <c r="B31" s="94">
        <v>27</v>
      </c>
      <c r="C31" s="66" t="s">
        <v>16</v>
      </c>
      <c r="D31" s="95"/>
      <c r="E31" s="66"/>
      <c r="F31" s="72"/>
    </row>
    <row r="32" spans="1:6" ht="15">
      <c r="A32" s="87"/>
      <c r="B32" s="94">
        <v>28</v>
      </c>
      <c r="C32" s="66"/>
      <c r="D32" s="95"/>
      <c r="E32" s="66"/>
      <c r="F32" s="72"/>
    </row>
    <row r="33" spans="1:6" ht="15">
      <c r="A33" s="87"/>
      <c r="B33" s="94">
        <v>29</v>
      </c>
      <c r="C33" s="66"/>
      <c r="D33" s="95"/>
      <c r="E33" s="66"/>
      <c r="F33" s="72"/>
    </row>
    <row r="34" spans="1:6" ht="15">
      <c r="A34" s="87"/>
      <c r="B34" s="94">
        <v>30</v>
      </c>
      <c r="C34" s="66"/>
      <c r="D34" s="95"/>
      <c r="E34" s="66"/>
      <c r="F34" s="72"/>
    </row>
    <row r="35" spans="1:6" ht="15">
      <c r="A35" s="87"/>
      <c r="B35" s="98">
        <v>31</v>
      </c>
      <c r="C35" s="99"/>
      <c r="D35" s="100"/>
      <c r="E35" s="99"/>
      <c r="F35" s="77"/>
    </row>
    <row r="36" spans="1:6" ht="16.5">
      <c r="A36" s="87"/>
      <c r="B36" s="24" t="s">
        <v>0</v>
      </c>
      <c r="C36" s="101"/>
      <c r="D36" s="102">
        <f>SUM(D5:D35)</f>
        <v>27</v>
      </c>
      <c r="E36" s="103"/>
      <c r="F36" s="104" t="s">
        <v>16</v>
      </c>
    </row>
    <row r="37" spans="1:6" ht="17.25" thickBot="1">
      <c r="A37" s="105"/>
      <c r="B37" s="25" t="s">
        <v>29</v>
      </c>
      <c r="C37" s="79"/>
      <c r="D37" s="78">
        <f>ROUND(D36/D39,2)</f>
        <v>0.11</v>
      </c>
      <c r="E37" s="78"/>
      <c r="F37" s="106"/>
    </row>
    <row r="38" spans="1:6" ht="16.5">
      <c r="A38" s="2" t="s">
        <v>183</v>
      </c>
      <c r="C38" s="55"/>
      <c r="D38" s="55" t="s">
        <v>16</v>
      </c>
      <c r="E38" s="2" t="s">
        <v>184</v>
      </c>
      <c r="F38" s="55"/>
    </row>
    <row r="39" spans="1:7" ht="16.5">
      <c r="A39" s="281" t="s">
        <v>269</v>
      </c>
      <c r="B39" s="454"/>
      <c r="C39" s="455"/>
      <c r="D39" s="456">
        <v>240</v>
      </c>
      <c r="E39" s="8" t="s">
        <v>202</v>
      </c>
      <c r="F39" s="457"/>
      <c r="G39" s="1"/>
    </row>
    <row r="40" spans="1:7" ht="16.5">
      <c r="A40" s="458" t="s">
        <v>270</v>
      </c>
      <c r="B40" s="1"/>
      <c r="C40" s="459"/>
      <c r="D40" s="459"/>
      <c r="E40" s="459"/>
      <c r="F40" s="459"/>
      <c r="G40" s="1"/>
    </row>
    <row r="41" spans="1:7" ht="16.5">
      <c r="A41" s="458" t="s">
        <v>271</v>
      </c>
      <c r="B41" s="1"/>
      <c r="C41" s="459"/>
      <c r="D41" s="459"/>
      <c r="E41" s="459"/>
      <c r="F41" s="459"/>
      <c r="G41" s="1"/>
    </row>
    <row r="42" spans="1:7" ht="15">
      <c r="A42" s="459" t="s">
        <v>272</v>
      </c>
      <c r="B42" s="460"/>
      <c r="C42" s="459"/>
      <c r="D42" s="459"/>
      <c r="E42" s="459"/>
      <c r="F42" s="459"/>
      <c r="G42" s="459"/>
    </row>
    <row r="43" spans="1:7" ht="16.5">
      <c r="A43" s="3" t="s">
        <v>273</v>
      </c>
      <c r="B43" s="461"/>
      <c r="C43" s="1"/>
      <c r="D43" s="1"/>
      <c r="E43" s="1"/>
      <c r="F43" s="1"/>
      <c r="G43" s="1"/>
    </row>
    <row r="44" spans="1:7" ht="16.5">
      <c r="A44" s="3" t="s">
        <v>274</v>
      </c>
      <c r="B44" s="461"/>
      <c r="C44" s="1"/>
      <c r="D44" s="1"/>
      <c r="E44" s="1"/>
      <c r="F44" s="1"/>
      <c r="G44" s="1"/>
    </row>
    <row r="45" ht="15">
      <c r="B45" s="109"/>
    </row>
    <row r="46" ht="15">
      <c r="B46" s="109"/>
    </row>
    <row r="47" ht="15">
      <c r="B47" s="109"/>
    </row>
    <row r="48" ht="15">
      <c r="B48" s="109"/>
    </row>
    <row r="49" ht="15">
      <c r="B49" s="109"/>
    </row>
    <row r="50" ht="15">
      <c r="B50" s="109"/>
    </row>
    <row r="51" ht="15">
      <c r="B51" s="109"/>
    </row>
    <row r="52" ht="15">
      <c r="B52" s="109"/>
    </row>
    <row r="53" ht="15">
      <c r="B53" s="109"/>
    </row>
    <row r="54" ht="15">
      <c r="B54" s="109"/>
    </row>
    <row r="55" ht="15">
      <c r="B55" s="109"/>
    </row>
    <row r="56" ht="15">
      <c r="B56" s="109"/>
    </row>
    <row r="57" ht="15">
      <c r="B57" s="109"/>
    </row>
    <row r="58" ht="15">
      <c r="B58" s="109"/>
    </row>
  </sheetData>
  <sheetProtection/>
  <mergeCells count="1">
    <mergeCell ref="C1:G1"/>
  </mergeCells>
  <printOptions horizontalCentered="1"/>
  <pageMargins left="0.3937007874015748" right="0.3937007874015748" top="0.984251968503937" bottom="0.984251968503937" header="0.5118110236220472" footer="0.511811023622047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I29"/>
  <sheetViews>
    <sheetView view="pageLayout" zoomScale="70" zoomScaleSheetLayoutView="100" zoomScalePageLayoutView="70" workbookViewId="0" topLeftCell="A7">
      <selection activeCell="AP18" sqref="AP18"/>
    </sheetView>
  </sheetViews>
  <sheetFormatPr defaultColWidth="8.375" defaultRowHeight="16.5"/>
  <cols>
    <col min="1" max="1" width="10.75390625" style="26" customWidth="1"/>
    <col min="2" max="32" width="4.375" style="26" customWidth="1"/>
    <col min="33" max="33" width="5.25390625" style="26" customWidth="1"/>
    <col min="34" max="34" width="8.00390625" style="26" customWidth="1"/>
    <col min="35" max="16384" width="8.375" style="26" customWidth="1"/>
  </cols>
  <sheetData>
    <row r="1" spans="1:34" ht="18">
      <c r="A1" s="1" t="s">
        <v>189</v>
      </c>
      <c r="B1" s="471" t="s">
        <v>71</v>
      </c>
      <c r="C1" s="472"/>
      <c r="D1" s="472"/>
      <c r="E1" s="472"/>
      <c r="F1" s="472"/>
      <c r="G1" s="472"/>
      <c r="H1" s="472"/>
      <c r="I1" s="472"/>
      <c r="J1" s="472"/>
      <c r="K1" s="472"/>
      <c r="L1" s="472"/>
      <c r="M1" s="472"/>
      <c r="N1" s="472"/>
      <c r="O1" s="472"/>
      <c r="P1" s="472"/>
      <c r="Q1" s="472"/>
      <c r="R1" s="472"/>
      <c r="S1" s="472"/>
      <c r="T1" s="472"/>
      <c r="U1" s="472"/>
      <c r="V1" s="472"/>
      <c r="W1" s="472"/>
      <c r="X1" s="472"/>
      <c r="Y1" s="472"/>
      <c r="Z1" s="472"/>
      <c r="AA1" s="472"/>
      <c r="AB1" s="472"/>
      <c r="AC1" s="472"/>
      <c r="AD1" s="472"/>
      <c r="AE1" s="472"/>
      <c r="AF1" s="472"/>
      <c r="AG1" s="472"/>
      <c r="AH1" s="472"/>
    </row>
    <row r="2" ht="15.75" thickBot="1">
      <c r="AH2" s="26">
        <f>C25</f>
        <v>240</v>
      </c>
    </row>
    <row r="3" spans="1:35" ht="16.5">
      <c r="A3" s="475" t="s">
        <v>53</v>
      </c>
      <c r="B3" s="119"/>
      <c r="C3" s="29"/>
      <c r="D3" s="29"/>
      <c r="E3" s="29"/>
      <c r="F3" s="29"/>
      <c r="G3" s="29"/>
      <c r="H3" s="29"/>
      <c r="I3" s="29"/>
      <c r="J3" s="29"/>
      <c r="K3" s="29"/>
      <c r="L3" s="29"/>
      <c r="M3" s="29"/>
      <c r="N3" s="120"/>
      <c r="O3" s="29"/>
      <c r="P3" s="29"/>
      <c r="Q3" s="121" t="s">
        <v>123</v>
      </c>
      <c r="R3" s="122"/>
      <c r="S3" s="122"/>
      <c r="T3" s="120"/>
      <c r="U3" s="29"/>
      <c r="V3" s="29"/>
      <c r="W3" s="29"/>
      <c r="X3" s="29"/>
      <c r="Y3" s="29"/>
      <c r="Z3" s="29"/>
      <c r="AA3" s="29"/>
      <c r="AB3" s="29"/>
      <c r="AC3" s="29"/>
      <c r="AD3" s="29"/>
      <c r="AE3" s="29"/>
      <c r="AF3" s="123"/>
      <c r="AG3" s="477" t="s">
        <v>54</v>
      </c>
      <c r="AH3" s="209" t="s">
        <v>72</v>
      </c>
      <c r="AI3" s="473" t="s">
        <v>73</v>
      </c>
    </row>
    <row r="4" spans="1:35" ht="17.25" thickBot="1">
      <c r="A4" s="476"/>
      <c r="B4" s="124">
        <v>1</v>
      </c>
      <c r="C4" s="124">
        <v>2</v>
      </c>
      <c r="D4" s="124">
        <v>3</v>
      </c>
      <c r="E4" s="124">
        <v>4</v>
      </c>
      <c r="F4" s="124">
        <v>5</v>
      </c>
      <c r="G4" s="124">
        <v>6</v>
      </c>
      <c r="H4" s="124">
        <v>7</v>
      </c>
      <c r="I4" s="124">
        <v>8</v>
      </c>
      <c r="J4" s="124">
        <v>9</v>
      </c>
      <c r="K4" s="124">
        <v>10</v>
      </c>
      <c r="L4" s="124">
        <v>11</v>
      </c>
      <c r="M4" s="125">
        <v>12</v>
      </c>
      <c r="N4" s="124">
        <v>13</v>
      </c>
      <c r="O4" s="124">
        <v>14</v>
      </c>
      <c r="P4" s="124">
        <v>15</v>
      </c>
      <c r="Q4" s="125">
        <v>16</v>
      </c>
      <c r="R4" s="124">
        <v>17</v>
      </c>
      <c r="S4" s="124">
        <v>18</v>
      </c>
      <c r="T4" s="124">
        <v>19</v>
      </c>
      <c r="U4" s="124">
        <v>20</v>
      </c>
      <c r="V4" s="124">
        <v>21</v>
      </c>
      <c r="W4" s="124">
        <v>22</v>
      </c>
      <c r="X4" s="124">
        <v>23</v>
      </c>
      <c r="Y4" s="124">
        <v>24</v>
      </c>
      <c r="Z4" s="124">
        <v>25</v>
      </c>
      <c r="AA4" s="124">
        <v>26</v>
      </c>
      <c r="AB4" s="124">
        <v>27</v>
      </c>
      <c r="AC4" s="124">
        <v>28</v>
      </c>
      <c r="AD4" s="124">
        <v>29</v>
      </c>
      <c r="AE4" s="124">
        <v>30</v>
      </c>
      <c r="AF4" s="124">
        <v>31</v>
      </c>
      <c r="AG4" s="478"/>
      <c r="AH4" s="208" t="s">
        <v>74</v>
      </c>
      <c r="AI4" s="474"/>
    </row>
    <row r="5" spans="1:35" ht="17.25" thickTop="1">
      <c r="A5" s="129" t="s">
        <v>75</v>
      </c>
      <c r="B5" s="126"/>
      <c r="C5" s="126"/>
      <c r="D5" s="126"/>
      <c r="E5" s="126"/>
      <c r="F5" s="126"/>
      <c r="G5" s="126"/>
      <c r="H5" s="126"/>
      <c r="I5" s="126"/>
      <c r="J5" s="126"/>
      <c r="K5" s="126"/>
      <c r="L5" s="126"/>
      <c r="M5" s="126"/>
      <c r="N5" s="126"/>
      <c r="O5" s="126"/>
      <c r="P5" s="126"/>
      <c r="Q5" s="126"/>
      <c r="R5" s="126"/>
      <c r="S5" s="126"/>
      <c r="T5" s="126"/>
      <c r="U5" s="126"/>
      <c r="V5" s="126"/>
      <c r="W5" s="126"/>
      <c r="X5" s="126"/>
      <c r="Y5" s="126"/>
      <c r="Z5" s="126">
        <v>8</v>
      </c>
      <c r="AA5" s="126">
        <v>8</v>
      </c>
      <c r="AB5" s="126">
        <v>8</v>
      </c>
      <c r="AC5" s="126">
        <v>8</v>
      </c>
      <c r="AD5" s="126">
        <v>8</v>
      </c>
      <c r="AE5" s="126">
        <v>8</v>
      </c>
      <c r="AF5" s="126" t="s">
        <v>13</v>
      </c>
      <c r="AG5" s="127">
        <f>SUM(B5:AF5)</f>
        <v>48</v>
      </c>
      <c r="AH5" s="128">
        <f>IF((AG5/$AH$2)&gt;1,1,(ROUND(AG5/$AH$2,2)))</f>
        <v>0.2</v>
      </c>
      <c r="AI5" s="38"/>
    </row>
    <row r="6" spans="1:35" ht="16.5">
      <c r="A6" s="129" t="s">
        <v>76</v>
      </c>
      <c r="B6" s="126"/>
      <c r="C6" s="126"/>
      <c r="D6" s="126"/>
      <c r="E6" s="126"/>
      <c r="F6" s="126"/>
      <c r="G6" s="126"/>
      <c r="H6" s="126"/>
      <c r="I6" s="126"/>
      <c r="J6" s="126"/>
      <c r="K6" s="126"/>
      <c r="L6" s="126"/>
      <c r="M6" s="126"/>
      <c r="N6" s="126"/>
      <c r="O6" s="126"/>
      <c r="P6" s="126"/>
      <c r="Q6" s="126"/>
      <c r="R6" s="126"/>
      <c r="S6" s="126"/>
      <c r="T6" s="126"/>
      <c r="U6" s="126"/>
      <c r="V6" s="126"/>
      <c r="W6" s="126"/>
      <c r="X6" s="126"/>
      <c r="Y6" s="126"/>
      <c r="Z6" s="126">
        <v>8</v>
      </c>
      <c r="AA6" s="126">
        <v>8</v>
      </c>
      <c r="AB6" s="126">
        <v>8</v>
      </c>
      <c r="AC6" s="126">
        <v>8</v>
      </c>
      <c r="AD6" s="126">
        <v>8</v>
      </c>
      <c r="AE6" s="126">
        <v>8</v>
      </c>
      <c r="AF6" s="126">
        <v>8</v>
      </c>
      <c r="AG6" s="127">
        <f aca="true" t="shared" si="0" ref="AG6:AG22">SUM(B6:AF6)</f>
        <v>56</v>
      </c>
      <c r="AH6" s="128">
        <f aca="true" t="shared" si="1" ref="AH6:AH22">IF((AG6/$AH$2)&gt;1,1,(ROUND(AG6/$AH$2,2)))</f>
        <v>0.23</v>
      </c>
      <c r="AI6" s="128"/>
    </row>
    <row r="7" spans="1:35" ht="16.5">
      <c r="A7" s="129" t="s">
        <v>77</v>
      </c>
      <c r="B7" s="126"/>
      <c r="C7" s="126"/>
      <c r="D7" s="126"/>
      <c r="E7" s="126"/>
      <c r="F7" s="126"/>
      <c r="G7" s="126"/>
      <c r="H7" s="126"/>
      <c r="I7" s="126"/>
      <c r="J7" s="126"/>
      <c r="K7" s="126"/>
      <c r="L7" s="126"/>
      <c r="M7" s="126"/>
      <c r="N7" s="126"/>
      <c r="O7" s="126"/>
      <c r="P7" s="126"/>
      <c r="Q7" s="126"/>
      <c r="R7" s="126"/>
      <c r="S7" s="126"/>
      <c r="T7" s="126"/>
      <c r="U7" s="126">
        <v>6</v>
      </c>
      <c r="V7" s="126"/>
      <c r="W7" s="126">
        <v>6</v>
      </c>
      <c r="X7" s="126">
        <v>8.5</v>
      </c>
      <c r="Y7" s="126">
        <v>8</v>
      </c>
      <c r="Z7" s="126">
        <v>8</v>
      </c>
      <c r="AA7" s="126">
        <v>8</v>
      </c>
      <c r="AB7" s="126">
        <v>8</v>
      </c>
      <c r="AC7" s="126">
        <v>8</v>
      </c>
      <c r="AD7" s="126">
        <v>8</v>
      </c>
      <c r="AE7" s="126">
        <v>8</v>
      </c>
      <c r="AF7" s="126">
        <v>8</v>
      </c>
      <c r="AG7" s="127">
        <f>SUM(B7:AF7)</f>
        <v>84.5</v>
      </c>
      <c r="AH7" s="128">
        <f t="shared" si="1"/>
        <v>0.35</v>
      </c>
      <c r="AI7" s="128"/>
    </row>
    <row r="8" spans="1:35" ht="15">
      <c r="A8" s="129"/>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7">
        <f t="shared" si="0"/>
        <v>0</v>
      </c>
      <c r="AH8" s="128">
        <f t="shared" si="1"/>
        <v>0</v>
      </c>
      <c r="AI8" s="128"/>
    </row>
    <row r="9" spans="1:35" ht="15">
      <c r="A9" s="129"/>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7">
        <f t="shared" si="0"/>
        <v>0</v>
      </c>
      <c r="AH9" s="128">
        <f t="shared" si="1"/>
        <v>0</v>
      </c>
      <c r="AI9" s="128"/>
    </row>
    <row r="10" spans="1:35" ht="15">
      <c r="A10" s="129"/>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7">
        <f t="shared" si="0"/>
        <v>0</v>
      </c>
      <c r="AH10" s="128">
        <f t="shared" si="1"/>
        <v>0</v>
      </c>
      <c r="AI10" s="128"/>
    </row>
    <row r="11" spans="1:35" ht="15">
      <c r="A11" s="129"/>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7">
        <f t="shared" si="0"/>
        <v>0</v>
      </c>
      <c r="AH11" s="128">
        <f t="shared" si="1"/>
        <v>0</v>
      </c>
      <c r="AI11" s="128"/>
    </row>
    <row r="12" spans="1:35" ht="15">
      <c r="A12" s="129"/>
      <c r="B12" s="126"/>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7">
        <f t="shared" si="0"/>
        <v>0</v>
      </c>
      <c r="AH12" s="128">
        <f t="shared" si="1"/>
        <v>0</v>
      </c>
      <c r="AI12" s="128"/>
    </row>
    <row r="13" spans="1:35" ht="15">
      <c r="A13" s="129"/>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7">
        <f t="shared" si="0"/>
        <v>0</v>
      </c>
      <c r="AH13" s="128">
        <f t="shared" si="1"/>
        <v>0</v>
      </c>
      <c r="AI13" s="128"/>
    </row>
    <row r="14" spans="1:35" ht="15">
      <c r="A14" s="129"/>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7">
        <f t="shared" si="0"/>
        <v>0</v>
      </c>
      <c r="AH14" s="128">
        <f t="shared" si="1"/>
        <v>0</v>
      </c>
      <c r="AI14" s="128"/>
    </row>
    <row r="15" spans="1:35" ht="15">
      <c r="A15" s="129"/>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7">
        <f t="shared" si="0"/>
        <v>0</v>
      </c>
      <c r="AH15" s="128">
        <f t="shared" si="1"/>
        <v>0</v>
      </c>
      <c r="AI15" s="128"/>
    </row>
    <row r="16" spans="1:35" ht="15">
      <c r="A16" s="129"/>
      <c r="B16" s="126"/>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7">
        <f t="shared" si="0"/>
        <v>0</v>
      </c>
      <c r="AH16" s="128">
        <f t="shared" si="1"/>
        <v>0</v>
      </c>
      <c r="AI16" s="128"/>
    </row>
    <row r="17" spans="1:35" ht="15">
      <c r="A17" s="129"/>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7">
        <f t="shared" si="0"/>
        <v>0</v>
      </c>
      <c r="AH17" s="128">
        <f t="shared" si="1"/>
        <v>0</v>
      </c>
      <c r="AI17" s="128"/>
    </row>
    <row r="18" spans="1:35" ht="15">
      <c r="A18" s="129"/>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7">
        <f t="shared" si="0"/>
        <v>0</v>
      </c>
      <c r="AH18" s="128">
        <f t="shared" si="1"/>
        <v>0</v>
      </c>
      <c r="AI18" s="128"/>
    </row>
    <row r="19" spans="1:35" ht="15">
      <c r="A19" s="129"/>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7">
        <f t="shared" si="0"/>
        <v>0</v>
      </c>
      <c r="AH19" s="128">
        <f t="shared" si="1"/>
        <v>0</v>
      </c>
      <c r="AI19" s="128"/>
    </row>
    <row r="20" spans="1:35" ht="15">
      <c r="A20" s="129"/>
      <c r="B20" s="126"/>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7">
        <f t="shared" si="0"/>
        <v>0</v>
      </c>
      <c r="AH20" s="128">
        <f t="shared" si="1"/>
        <v>0</v>
      </c>
      <c r="AI20" s="128"/>
    </row>
    <row r="21" spans="1:35" ht="15">
      <c r="A21" s="129"/>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7">
        <f t="shared" si="0"/>
        <v>0</v>
      </c>
      <c r="AH21" s="128">
        <f t="shared" si="1"/>
        <v>0</v>
      </c>
      <c r="AI21" s="128"/>
    </row>
    <row r="22" spans="1:35" ht="15">
      <c r="A22" s="129"/>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7">
        <f t="shared" si="0"/>
        <v>0</v>
      </c>
      <c r="AH22" s="128">
        <f t="shared" si="1"/>
        <v>0</v>
      </c>
      <c r="AI22" s="128"/>
    </row>
    <row r="23" spans="1:35" ht="17.25" thickBot="1">
      <c r="A23" s="210" t="s">
        <v>54</v>
      </c>
      <c r="B23" s="78">
        <f aca="true" t="shared" si="2" ref="B23:AH23">SUM(B5:B22)</f>
        <v>0</v>
      </c>
      <c r="C23" s="78">
        <f t="shared" si="2"/>
        <v>0</v>
      </c>
      <c r="D23" s="78">
        <f t="shared" si="2"/>
        <v>0</v>
      </c>
      <c r="E23" s="78">
        <f t="shared" si="2"/>
        <v>0</v>
      </c>
      <c r="F23" s="78">
        <f t="shared" si="2"/>
        <v>0</v>
      </c>
      <c r="G23" s="78">
        <f t="shared" si="2"/>
        <v>0</v>
      </c>
      <c r="H23" s="78">
        <f t="shared" si="2"/>
        <v>0</v>
      </c>
      <c r="I23" s="78">
        <f t="shared" si="2"/>
        <v>0</v>
      </c>
      <c r="J23" s="78">
        <f t="shared" si="2"/>
        <v>0</v>
      </c>
      <c r="K23" s="78">
        <f t="shared" si="2"/>
        <v>0</v>
      </c>
      <c r="L23" s="78">
        <f t="shared" si="2"/>
        <v>0</v>
      </c>
      <c r="M23" s="78">
        <f t="shared" si="2"/>
        <v>0</v>
      </c>
      <c r="N23" s="78">
        <f t="shared" si="2"/>
        <v>0</v>
      </c>
      <c r="O23" s="78">
        <f t="shared" si="2"/>
        <v>0</v>
      </c>
      <c r="P23" s="78">
        <f t="shared" si="2"/>
        <v>0</v>
      </c>
      <c r="Q23" s="78">
        <f t="shared" si="2"/>
        <v>0</v>
      </c>
      <c r="R23" s="78">
        <f t="shared" si="2"/>
        <v>0</v>
      </c>
      <c r="S23" s="78">
        <f t="shared" si="2"/>
        <v>0</v>
      </c>
      <c r="T23" s="78">
        <f t="shared" si="2"/>
        <v>0</v>
      </c>
      <c r="U23" s="78">
        <f t="shared" si="2"/>
        <v>6</v>
      </c>
      <c r="V23" s="78">
        <f t="shared" si="2"/>
        <v>0</v>
      </c>
      <c r="W23" s="78">
        <f t="shared" si="2"/>
        <v>6</v>
      </c>
      <c r="X23" s="78">
        <f t="shared" si="2"/>
        <v>8.5</v>
      </c>
      <c r="Y23" s="78">
        <f t="shared" si="2"/>
        <v>8</v>
      </c>
      <c r="Z23" s="78">
        <f t="shared" si="2"/>
        <v>24</v>
      </c>
      <c r="AA23" s="78">
        <f t="shared" si="2"/>
        <v>24</v>
      </c>
      <c r="AB23" s="78">
        <f t="shared" si="2"/>
        <v>24</v>
      </c>
      <c r="AC23" s="78">
        <f t="shared" si="2"/>
        <v>24</v>
      </c>
      <c r="AD23" s="78">
        <f t="shared" si="2"/>
        <v>24</v>
      </c>
      <c r="AE23" s="78">
        <f t="shared" si="2"/>
        <v>24</v>
      </c>
      <c r="AF23" s="78">
        <f t="shared" si="2"/>
        <v>16</v>
      </c>
      <c r="AG23" s="78">
        <f t="shared" si="2"/>
        <v>188.5</v>
      </c>
      <c r="AH23" s="130">
        <f t="shared" si="2"/>
        <v>0.78</v>
      </c>
      <c r="AI23" s="106"/>
    </row>
    <row r="24" spans="1:34" ht="16.5">
      <c r="A24" s="131"/>
      <c r="B24" s="55"/>
      <c r="C24" s="55"/>
      <c r="D24" s="55"/>
      <c r="E24" s="2" t="s">
        <v>183</v>
      </c>
      <c r="F24" s="55"/>
      <c r="G24" s="55"/>
      <c r="H24" s="55"/>
      <c r="I24" s="55"/>
      <c r="J24" s="55"/>
      <c r="K24" s="55"/>
      <c r="L24" s="55"/>
      <c r="M24" s="55"/>
      <c r="N24" s="55"/>
      <c r="O24" s="55"/>
      <c r="P24" s="55"/>
      <c r="Q24" s="55"/>
      <c r="R24" s="55"/>
      <c r="S24" s="55"/>
      <c r="T24" s="55"/>
      <c r="U24" s="55"/>
      <c r="V24" s="55"/>
      <c r="W24" s="55"/>
      <c r="X24" s="55"/>
      <c r="Y24" s="2" t="s">
        <v>184</v>
      </c>
      <c r="Z24" s="55"/>
      <c r="AA24" s="55"/>
      <c r="AB24" s="55"/>
      <c r="AC24" s="55"/>
      <c r="AD24" s="55"/>
      <c r="AE24" s="55"/>
      <c r="AF24" s="55"/>
      <c r="AG24" s="55"/>
      <c r="AH24" s="132"/>
    </row>
    <row r="25" spans="1:35" ht="15">
      <c r="A25" s="3" t="s">
        <v>192</v>
      </c>
      <c r="B25" s="3"/>
      <c r="C25" s="282">
        <v>240</v>
      </c>
      <c r="D25" s="3" t="s">
        <v>202</v>
      </c>
      <c r="E25" s="3"/>
      <c r="F25" s="3"/>
      <c r="G25" s="3"/>
      <c r="H25" s="3"/>
      <c r="I25" s="3"/>
      <c r="J25" s="3"/>
      <c r="K25" s="470" t="s">
        <v>206</v>
      </c>
      <c r="L25" s="470"/>
      <c r="M25" s="470"/>
      <c r="N25" s="470"/>
      <c r="O25" s="470"/>
      <c r="P25" s="470"/>
      <c r="Q25" s="470"/>
      <c r="R25" s="470"/>
      <c r="S25" s="470"/>
      <c r="T25" s="470"/>
      <c r="U25" s="470"/>
      <c r="V25" s="470"/>
      <c r="W25" s="470"/>
      <c r="X25" s="470"/>
      <c r="Y25" s="470"/>
      <c r="Z25" s="470"/>
      <c r="AA25" s="470"/>
      <c r="AB25" s="470"/>
      <c r="AC25" s="470"/>
      <c r="AD25" s="470"/>
      <c r="AE25" s="470"/>
      <c r="AF25" s="470"/>
      <c r="AG25" s="470"/>
      <c r="AH25" s="470"/>
      <c r="AI25" s="470"/>
    </row>
    <row r="26" spans="1:35" ht="15">
      <c r="A26" s="3" t="s">
        <v>193</v>
      </c>
      <c r="B26" s="3" t="s">
        <v>203</v>
      </c>
      <c r="C26" s="3"/>
      <c r="D26" s="3"/>
      <c r="E26" s="3"/>
      <c r="F26" s="3"/>
      <c r="G26" s="3"/>
      <c r="H26" s="3"/>
      <c r="I26" s="3"/>
      <c r="J26" s="3"/>
      <c r="K26" s="283" t="s">
        <v>207</v>
      </c>
      <c r="L26" s="283"/>
      <c r="M26" s="283"/>
      <c r="N26" s="283"/>
      <c r="O26" s="283"/>
      <c r="P26" s="283"/>
      <c r="Q26" s="283"/>
      <c r="R26" s="283"/>
      <c r="S26" s="283"/>
      <c r="T26" s="283"/>
      <c r="U26" s="283"/>
      <c r="V26" s="283"/>
      <c r="W26" s="283"/>
      <c r="X26" s="283"/>
      <c r="Y26" s="283"/>
      <c r="Z26" s="283"/>
      <c r="AA26" s="283"/>
      <c r="AB26" s="283"/>
      <c r="AC26" s="283"/>
      <c r="AD26" s="283"/>
      <c r="AE26" s="283"/>
      <c r="AF26" s="283"/>
      <c r="AG26" s="283"/>
      <c r="AH26" s="283"/>
      <c r="AI26" s="283"/>
    </row>
    <row r="27" spans="1:35" ht="15">
      <c r="A27" s="3" t="s">
        <v>194</v>
      </c>
      <c r="B27" s="3"/>
      <c r="C27" s="3"/>
      <c r="D27" s="3"/>
      <c r="E27" s="3"/>
      <c r="F27" s="3"/>
      <c r="G27" s="3"/>
      <c r="H27" s="3"/>
      <c r="I27" s="3"/>
      <c r="J27" s="3"/>
      <c r="K27" s="283" t="s">
        <v>208</v>
      </c>
      <c r="L27" s="283"/>
      <c r="M27" s="283"/>
      <c r="N27" s="283"/>
      <c r="O27" s="283"/>
      <c r="P27" s="283"/>
      <c r="Q27" s="283"/>
      <c r="R27" s="283"/>
      <c r="S27" s="283"/>
      <c r="T27" s="283"/>
      <c r="U27" s="283"/>
      <c r="V27" s="283"/>
      <c r="W27" s="283"/>
      <c r="X27" s="283"/>
      <c r="Y27" s="283"/>
      <c r="Z27" s="283"/>
      <c r="AA27" s="283"/>
      <c r="AB27" s="283"/>
      <c r="AC27" s="283"/>
      <c r="AD27" s="283"/>
      <c r="AE27" s="283"/>
      <c r="AF27" s="283"/>
      <c r="AG27" s="283"/>
      <c r="AH27" s="283"/>
      <c r="AI27" s="283"/>
    </row>
    <row r="28" spans="1:35" ht="15">
      <c r="A28" s="3" t="s">
        <v>204</v>
      </c>
      <c r="B28" s="3"/>
      <c r="C28" s="3"/>
      <c r="D28" s="3"/>
      <c r="E28" s="3"/>
      <c r="F28" s="3"/>
      <c r="G28" s="3"/>
      <c r="H28" s="3"/>
      <c r="I28" s="3"/>
      <c r="J28" s="3"/>
      <c r="K28" s="283" t="s">
        <v>209</v>
      </c>
      <c r="L28" s="283"/>
      <c r="M28" s="283"/>
      <c r="N28" s="283"/>
      <c r="O28" s="283"/>
      <c r="P28" s="283"/>
      <c r="Q28" s="283"/>
      <c r="R28" s="283"/>
      <c r="S28" s="283"/>
      <c r="T28" s="283"/>
      <c r="U28" s="283"/>
      <c r="V28" s="283"/>
      <c r="W28" s="283"/>
      <c r="X28" s="283"/>
      <c r="Y28" s="283"/>
      <c r="Z28" s="283"/>
      <c r="AA28" s="283"/>
      <c r="AB28" s="283"/>
      <c r="AC28" s="283"/>
      <c r="AD28" s="283"/>
      <c r="AE28" s="283"/>
      <c r="AF28" s="283"/>
      <c r="AG28" s="283"/>
      <c r="AH28" s="283"/>
      <c r="AI28" s="283"/>
    </row>
    <row r="29" spans="1:35" ht="15">
      <c r="A29" s="3" t="s">
        <v>205</v>
      </c>
      <c r="B29" s="3"/>
      <c r="C29" s="3"/>
      <c r="D29" s="3"/>
      <c r="E29" s="3"/>
      <c r="F29" s="3"/>
      <c r="G29" s="3"/>
      <c r="H29" s="3"/>
      <c r="I29" s="3"/>
      <c r="J29" s="3"/>
      <c r="K29" s="470" t="s">
        <v>210</v>
      </c>
      <c r="L29" s="470"/>
      <c r="M29" s="470"/>
      <c r="N29" s="470"/>
      <c r="O29" s="470"/>
      <c r="P29" s="470"/>
      <c r="Q29" s="470"/>
      <c r="R29" s="470"/>
      <c r="S29" s="470"/>
      <c r="T29" s="470"/>
      <c r="U29" s="470"/>
      <c r="V29" s="470"/>
      <c r="W29" s="470"/>
      <c r="X29" s="470"/>
      <c r="Y29" s="470"/>
      <c r="Z29" s="470"/>
      <c r="AA29" s="470"/>
      <c r="AB29" s="470"/>
      <c r="AC29" s="470"/>
      <c r="AD29" s="470"/>
      <c r="AE29" s="470"/>
      <c r="AF29" s="470"/>
      <c r="AG29" s="470"/>
      <c r="AH29" s="470"/>
      <c r="AI29" s="470"/>
    </row>
  </sheetData>
  <sheetProtection/>
  <mergeCells count="6">
    <mergeCell ref="K29:AI29"/>
    <mergeCell ref="K25:AI25"/>
    <mergeCell ref="B1:AH1"/>
    <mergeCell ref="AI3:AI4"/>
    <mergeCell ref="A3:A4"/>
    <mergeCell ref="AG3:AG4"/>
  </mergeCells>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AJ53"/>
  <sheetViews>
    <sheetView zoomScaleSheetLayoutView="100" zoomScalePageLayoutView="70" workbookViewId="0" topLeftCell="A1">
      <selection activeCell="L14" sqref="L14"/>
    </sheetView>
  </sheetViews>
  <sheetFormatPr defaultColWidth="9.00390625" defaultRowHeight="16.5"/>
  <cols>
    <col min="1" max="1" width="14.375" style="26" customWidth="1"/>
    <col min="2" max="2" width="10.375" style="26" customWidth="1"/>
    <col min="3" max="3" width="11.00390625" style="26" customWidth="1"/>
    <col min="4" max="4" width="11.75390625" style="26" customWidth="1"/>
    <col min="5" max="6" width="11.625" style="26" customWidth="1"/>
    <col min="7" max="7" width="11.375" style="26" customWidth="1"/>
    <col min="8" max="8" width="12.00390625" style="26" customWidth="1"/>
    <col min="9" max="10" width="9.75390625" style="26" customWidth="1"/>
    <col min="11" max="11" width="12.00390625" style="26" customWidth="1"/>
    <col min="12" max="12" width="8.75390625" style="26" customWidth="1"/>
    <col min="13" max="13" width="10.625" style="26" customWidth="1"/>
    <col min="14" max="14" width="8.75390625" style="26" customWidth="1"/>
    <col min="15" max="15" width="11.00390625" style="26" customWidth="1"/>
    <col min="16" max="17" width="9.00390625" style="55" customWidth="1"/>
    <col min="18" max="18" width="11.125" style="55" bestFit="1" customWidth="1"/>
    <col min="19" max="36" width="9.00390625" style="55" customWidth="1"/>
    <col min="37" max="16384" width="9.00390625" style="26" customWidth="1"/>
  </cols>
  <sheetData>
    <row r="1" spans="1:8" ht="17.25">
      <c r="A1" s="1" t="s">
        <v>125</v>
      </c>
      <c r="E1" s="410" t="str">
        <f>'[1]工時統計表'!Q3</f>
        <v>xx年 x月</v>
      </c>
      <c r="F1" s="175" t="s">
        <v>245</v>
      </c>
      <c r="G1" s="176"/>
      <c r="H1" s="176"/>
    </row>
    <row r="2" spans="12:15" ht="16.5">
      <c r="L2" s="479" t="s">
        <v>52</v>
      </c>
      <c r="M2" s="479"/>
      <c r="N2" s="479"/>
      <c r="O2" s="479"/>
    </row>
    <row r="3" spans="1:15" ht="17.25" thickBot="1">
      <c r="A3" s="411" t="s">
        <v>311</v>
      </c>
      <c r="B3" s="412"/>
      <c r="C3" s="412"/>
      <c r="D3" s="412"/>
      <c r="E3" s="412"/>
      <c r="F3" s="412"/>
      <c r="G3" s="412"/>
      <c r="H3" s="412"/>
      <c r="I3" s="412"/>
      <c r="J3" s="412"/>
      <c r="K3" s="412"/>
      <c r="L3" s="315"/>
      <c r="M3" s="315"/>
      <c r="N3" s="315"/>
      <c r="O3" s="315"/>
    </row>
    <row r="4" spans="1:36" s="109" customFormat="1" ht="16.5">
      <c r="A4" s="182" t="s">
        <v>53</v>
      </c>
      <c r="B4" s="183" t="s">
        <v>160</v>
      </c>
      <c r="C4" s="183" t="s">
        <v>161</v>
      </c>
      <c r="D4" s="183" t="s">
        <v>162</v>
      </c>
      <c r="E4" s="183" t="s">
        <v>163</v>
      </c>
      <c r="F4" s="183" t="s">
        <v>164</v>
      </c>
      <c r="G4" s="184" t="s">
        <v>165</v>
      </c>
      <c r="H4" s="184" t="s">
        <v>227</v>
      </c>
      <c r="I4" s="183" t="s">
        <v>246</v>
      </c>
      <c r="J4" s="183" t="s">
        <v>246</v>
      </c>
      <c r="K4" s="184" t="s">
        <v>247</v>
      </c>
      <c r="L4" s="184" t="s">
        <v>248</v>
      </c>
      <c r="M4" s="184" t="s">
        <v>249</v>
      </c>
      <c r="N4" s="413" t="s">
        <v>224</v>
      </c>
      <c r="O4" s="414" t="s">
        <v>249</v>
      </c>
      <c r="P4" s="131"/>
      <c r="Q4" s="131"/>
      <c r="R4" s="131"/>
      <c r="S4" s="131"/>
      <c r="T4" s="131"/>
      <c r="U4" s="131"/>
      <c r="V4" s="131"/>
      <c r="W4" s="131"/>
      <c r="X4" s="131"/>
      <c r="Y4" s="131"/>
      <c r="Z4" s="131"/>
      <c r="AA4" s="131"/>
      <c r="AB4" s="131"/>
      <c r="AC4" s="131"/>
      <c r="AD4" s="131"/>
      <c r="AE4" s="131"/>
      <c r="AF4" s="131"/>
      <c r="AG4" s="131"/>
      <c r="AH4" s="131"/>
      <c r="AI4" s="131"/>
      <c r="AJ4" s="131"/>
    </row>
    <row r="5" spans="1:36" s="109" customFormat="1" ht="16.5">
      <c r="A5" s="177"/>
      <c r="B5" s="235"/>
      <c r="C5" s="178" t="s">
        <v>13</v>
      </c>
      <c r="D5" s="178"/>
      <c r="E5" s="178"/>
      <c r="F5" s="178"/>
      <c r="G5" s="185" t="s">
        <v>167</v>
      </c>
      <c r="H5" s="185" t="s">
        <v>228</v>
      </c>
      <c r="I5" s="279"/>
      <c r="J5" s="280"/>
      <c r="K5" s="185"/>
      <c r="L5" s="185"/>
      <c r="M5" s="185" t="s">
        <v>250</v>
      </c>
      <c r="N5" s="415" t="s">
        <v>225</v>
      </c>
      <c r="O5" s="416" t="s">
        <v>251</v>
      </c>
      <c r="P5" s="131"/>
      <c r="Q5" s="131"/>
      <c r="R5" s="131"/>
      <c r="S5" s="131"/>
      <c r="T5" s="131"/>
      <c r="U5" s="131"/>
      <c r="V5" s="131"/>
      <c r="W5" s="131"/>
      <c r="X5" s="131"/>
      <c r="Y5" s="131"/>
      <c r="Z5" s="131"/>
      <c r="AA5" s="131"/>
      <c r="AB5" s="131"/>
      <c r="AC5" s="131"/>
      <c r="AD5" s="131"/>
      <c r="AE5" s="131"/>
      <c r="AF5" s="131"/>
      <c r="AG5" s="131"/>
      <c r="AH5" s="131"/>
      <c r="AI5" s="131"/>
      <c r="AJ5" s="131"/>
    </row>
    <row r="6" spans="1:36" s="109" customFormat="1" ht="16.5" thickBot="1">
      <c r="A6" s="181"/>
      <c r="B6" s="124"/>
      <c r="C6" s="124" t="s">
        <v>168</v>
      </c>
      <c r="D6" s="124" t="s">
        <v>169</v>
      </c>
      <c r="E6" s="124" t="s">
        <v>170</v>
      </c>
      <c r="F6" s="124" t="s">
        <v>171</v>
      </c>
      <c r="G6" s="179" t="s">
        <v>172</v>
      </c>
      <c r="H6" s="179" t="s">
        <v>173</v>
      </c>
      <c r="I6" s="124" t="s">
        <v>174</v>
      </c>
      <c r="J6" s="124" t="s">
        <v>175</v>
      </c>
      <c r="K6" s="124" t="s">
        <v>176</v>
      </c>
      <c r="L6" s="124" t="s">
        <v>177</v>
      </c>
      <c r="M6" s="179" t="s">
        <v>178</v>
      </c>
      <c r="N6" s="278" t="s">
        <v>179</v>
      </c>
      <c r="O6" s="180" t="s">
        <v>180</v>
      </c>
      <c r="P6" s="131"/>
      <c r="Q6" s="131"/>
      <c r="R6" s="131"/>
      <c r="S6" s="131"/>
      <c r="T6" s="131"/>
      <c r="U6" s="131"/>
      <c r="V6" s="131"/>
      <c r="W6" s="131"/>
      <c r="X6" s="131"/>
      <c r="Y6" s="131"/>
      <c r="Z6" s="131"/>
      <c r="AA6" s="131"/>
      <c r="AB6" s="131"/>
      <c r="AC6" s="131"/>
      <c r="AD6" s="131"/>
      <c r="AE6" s="131"/>
      <c r="AF6" s="131"/>
      <c r="AG6" s="131"/>
      <c r="AH6" s="131"/>
      <c r="AI6" s="131"/>
      <c r="AJ6" s="131"/>
    </row>
    <row r="7" spans="1:17" ht="17.25" thickTop="1">
      <c r="A7" s="417" t="str">
        <f>'[1]工時統計表'!A5</f>
        <v>張三</v>
      </c>
      <c r="B7" s="191" t="s">
        <v>181</v>
      </c>
      <c r="C7" s="418">
        <v>50000</v>
      </c>
      <c r="D7" s="419">
        <v>5000</v>
      </c>
      <c r="E7" s="418">
        <v>5000</v>
      </c>
      <c r="F7" s="420">
        <f aca="true" t="shared" si="0" ref="F7:F20">SUM(C7:E7)</f>
        <v>60000</v>
      </c>
      <c r="G7" s="420">
        <f aca="true" t="shared" si="1" ref="G7:G24">ROUND(F7*2/12,0)</f>
        <v>10000</v>
      </c>
      <c r="H7" s="418">
        <v>2000</v>
      </c>
      <c r="I7" s="418">
        <v>0</v>
      </c>
      <c r="J7" s="418">
        <v>0</v>
      </c>
      <c r="K7" s="420">
        <f>F7+H7+I7+J7</f>
        <v>62000</v>
      </c>
      <c r="L7" s="421">
        <f>'[1]工時統計表'!AH5</f>
        <v>0.2</v>
      </c>
      <c r="M7" s="420">
        <f>ROUND(K7*L7,0)</f>
        <v>12400</v>
      </c>
      <c r="N7" s="66"/>
      <c r="O7" s="192">
        <f aca="true" t="shared" si="2" ref="O7:O24">ROUND(M7+N7,0)</f>
        <v>12400</v>
      </c>
      <c r="Q7" s="57"/>
    </row>
    <row r="8" spans="1:15" ht="16.5">
      <c r="A8" s="422" t="str">
        <f>'[1]工時統計表'!A6</f>
        <v>李四</v>
      </c>
      <c r="B8" s="66" t="s">
        <v>182</v>
      </c>
      <c r="C8" s="423">
        <v>70000</v>
      </c>
      <c r="D8" s="423">
        <v>0</v>
      </c>
      <c r="E8" s="423">
        <v>0</v>
      </c>
      <c r="F8" s="424">
        <f t="shared" si="0"/>
        <v>70000</v>
      </c>
      <c r="G8" s="424">
        <f t="shared" si="1"/>
        <v>11667</v>
      </c>
      <c r="H8" s="423">
        <v>11667</v>
      </c>
      <c r="I8" s="423">
        <v>10000</v>
      </c>
      <c r="J8" s="423"/>
      <c r="K8" s="424">
        <f>F8+H8+I8+J8</f>
        <v>91667</v>
      </c>
      <c r="L8" s="425">
        <f>'[1]工時統計表'!AH6</f>
        <v>0.23</v>
      </c>
      <c r="M8" s="424">
        <f aca="true" t="shared" si="3" ref="M8:M20">ROUND(K8*L8,0)</f>
        <v>21083</v>
      </c>
      <c r="N8" s="66"/>
      <c r="O8" s="193">
        <f t="shared" si="2"/>
        <v>21083</v>
      </c>
    </row>
    <row r="9" spans="1:15" ht="16.5">
      <c r="A9" s="422" t="str">
        <f>'[1]工時統計表'!A7</f>
        <v>王五</v>
      </c>
      <c r="B9" s="66" t="s">
        <v>181</v>
      </c>
      <c r="C9" s="423">
        <v>50000</v>
      </c>
      <c r="D9" s="423"/>
      <c r="E9" s="423"/>
      <c r="F9" s="424">
        <f t="shared" si="0"/>
        <v>50000</v>
      </c>
      <c r="G9" s="424">
        <f t="shared" si="1"/>
        <v>8333</v>
      </c>
      <c r="H9" s="423">
        <v>8333</v>
      </c>
      <c r="I9" s="423">
        <v>10000</v>
      </c>
      <c r="J9" s="423"/>
      <c r="K9" s="424">
        <f aca="true" t="shared" si="4" ref="K9:K24">F9+H9+I9+J9</f>
        <v>68333</v>
      </c>
      <c r="L9" s="425">
        <f>'[1]工時統計表'!AH7</f>
        <v>0.32</v>
      </c>
      <c r="M9" s="424">
        <f t="shared" si="3"/>
        <v>21867</v>
      </c>
      <c r="N9" s="66"/>
      <c r="O9" s="193">
        <f t="shared" si="2"/>
        <v>21867</v>
      </c>
    </row>
    <row r="10" spans="1:15" ht="16.5">
      <c r="A10" s="422">
        <f>'[1]工時統計表'!A8</f>
        <v>0</v>
      </c>
      <c r="B10" s="66"/>
      <c r="C10" s="423" t="s">
        <v>13</v>
      </c>
      <c r="D10" s="423" t="s">
        <v>13</v>
      </c>
      <c r="E10" s="423" t="s">
        <v>13</v>
      </c>
      <c r="F10" s="424">
        <f t="shared" si="0"/>
        <v>0</v>
      </c>
      <c r="G10" s="424">
        <f t="shared" si="1"/>
        <v>0</v>
      </c>
      <c r="H10" s="423"/>
      <c r="I10" s="423"/>
      <c r="J10" s="423"/>
      <c r="K10" s="424">
        <f t="shared" si="4"/>
        <v>0</v>
      </c>
      <c r="L10" s="425">
        <f>'[1]工時統計表'!AH8</f>
        <v>0</v>
      </c>
      <c r="M10" s="424">
        <f t="shared" si="3"/>
        <v>0</v>
      </c>
      <c r="N10" s="66"/>
      <c r="O10" s="193">
        <f t="shared" si="2"/>
        <v>0</v>
      </c>
    </row>
    <row r="11" spans="1:15" ht="16.5">
      <c r="A11" s="422">
        <f>'[1]工時統計表'!A9</f>
        <v>0</v>
      </c>
      <c r="B11" s="66"/>
      <c r="C11" s="423"/>
      <c r="D11" s="423"/>
      <c r="E11" s="423"/>
      <c r="F11" s="424">
        <f t="shared" si="0"/>
        <v>0</v>
      </c>
      <c r="G11" s="424">
        <f t="shared" si="1"/>
        <v>0</v>
      </c>
      <c r="H11" s="423"/>
      <c r="I11" s="423"/>
      <c r="J11" s="423"/>
      <c r="K11" s="424">
        <f t="shared" si="4"/>
        <v>0</v>
      </c>
      <c r="L11" s="425">
        <f>'[1]工時統計表'!AH9</f>
        <v>0</v>
      </c>
      <c r="M11" s="424">
        <f t="shared" si="3"/>
        <v>0</v>
      </c>
      <c r="N11" s="66"/>
      <c r="O11" s="193">
        <f t="shared" si="2"/>
        <v>0</v>
      </c>
    </row>
    <row r="12" spans="1:15" ht="16.5">
      <c r="A12" s="422">
        <f>'[1]工時統計表'!A10</f>
        <v>0</v>
      </c>
      <c r="B12" s="66"/>
      <c r="C12" s="423"/>
      <c r="D12" s="423"/>
      <c r="E12" s="423"/>
      <c r="F12" s="424">
        <f t="shared" si="0"/>
        <v>0</v>
      </c>
      <c r="G12" s="424">
        <f t="shared" si="1"/>
        <v>0</v>
      </c>
      <c r="H12" s="423"/>
      <c r="I12" s="423"/>
      <c r="J12" s="423"/>
      <c r="K12" s="424">
        <f t="shared" si="4"/>
        <v>0</v>
      </c>
      <c r="L12" s="425">
        <f>'[1]工時統計表'!AH10</f>
        <v>0</v>
      </c>
      <c r="M12" s="424">
        <f t="shared" si="3"/>
        <v>0</v>
      </c>
      <c r="N12" s="66"/>
      <c r="O12" s="193">
        <f t="shared" si="2"/>
        <v>0</v>
      </c>
    </row>
    <row r="13" spans="1:15" ht="16.5">
      <c r="A13" s="422">
        <f>'[1]工時統計表'!A11</f>
        <v>0</v>
      </c>
      <c r="B13" s="66"/>
      <c r="C13" s="423"/>
      <c r="D13" s="423"/>
      <c r="E13" s="423"/>
      <c r="F13" s="424">
        <f t="shared" si="0"/>
        <v>0</v>
      </c>
      <c r="G13" s="424">
        <f t="shared" si="1"/>
        <v>0</v>
      </c>
      <c r="H13" s="423"/>
      <c r="I13" s="423"/>
      <c r="J13" s="423"/>
      <c r="K13" s="424">
        <f t="shared" si="4"/>
        <v>0</v>
      </c>
      <c r="L13" s="425">
        <f>'[1]工時統計表'!AH11</f>
        <v>0</v>
      </c>
      <c r="M13" s="424">
        <f t="shared" si="3"/>
        <v>0</v>
      </c>
      <c r="N13" s="66"/>
      <c r="O13" s="193">
        <f t="shared" si="2"/>
        <v>0</v>
      </c>
    </row>
    <row r="14" spans="1:15" ht="16.5">
      <c r="A14" s="422">
        <f>'[1]工時統計表'!A12</f>
        <v>0</v>
      </c>
      <c r="B14" s="66"/>
      <c r="C14" s="423"/>
      <c r="D14" s="423"/>
      <c r="E14" s="423"/>
      <c r="F14" s="424">
        <f t="shared" si="0"/>
        <v>0</v>
      </c>
      <c r="G14" s="424">
        <f t="shared" si="1"/>
        <v>0</v>
      </c>
      <c r="H14" s="423"/>
      <c r="I14" s="423"/>
      <c r="J14" s="423"/>
      <c r="K14" s="424">
        <f t="shared" si="4"/>
        <v>0</v>
      </c>
      <c r="L14" s="425">
        <f>'[1]工時統計表'!AH12</f>
        <v>0</v>
      </c>
      <c r="M14" s="424">
        <f t="shared" si="3"/>
        <v>0</v>
      </c>
      <c r="N14" s="66"/>
      <c r="O14" s="193">
        <f t="shared" si="2"/>
        <v>0</v>
      </c>
    </row>
    <row r="15" spans="1:15" ht="16.5">
      <c r="A15" s="422">
        <f>'[1]工時統計表'!A13</f>
        <v>0</v>
      </c>
      <c r="B15" s="66"/>
      <c r="C15" s="423"/>
      <c r="D15" s="423"/>
      <c r="E15" s="423"/>
      <c r="F15" s="424">
        <f t="shared" si="0"/>
        <v>0</v>
      </c>
      <c r="G15" s="424">
        <f t="shared" si="1"/>
        <v>0</v>
      </c>
      <c r="H15" s="423"/>
      <c r="I15" s="423"/>
      <c r="J15" s="423"/>
      <c r="K15" s="424">
        <f t="shared" si="4"/>
        <v>0</v>
      </c>
      <c r="L15" s="425">
        <f>'[1]工時統計表'!AH13</f>
        <v>0</v>
      </c>
      <c r="M15" s="424">
        <f t="shared" si="3"/>
        <v>0</v>
      </c>
      <c r="N15" s="66"/>
      <c r="O15" s="193">
        <f t="shared" si="2"/>
        <v>0</v>
      </c>
    </row>
    <row r="16" spans="1:15" ht="16.5">
      <c r="A16" s="422">
        <f>'[1]工時統計表'!A14</f>
        <v>0</v>
      </c>
      <c r="B16" s="66"/>
      <c r="C16" s="423"/>
      <c r="D16" s="423"/>
      <c r="E16" s="423"/>
      <c r="F16" s="424">
        <f t="shared" si="0"/>
        <v>0</v>
      </c>
      <c r="G16" s="424">
        <f t="shared" si="1"/>
        <v>0</v>
      </c>
      <c r="H16" s="423"/>
      <c r="I16" s="423"/>
      <c r="J16" s="423"/>
      <c r="K16" s="424">
        <f t="shared" si="4"/>
        <v>0</v>
      </c>
      <c r="L16" s="425">
        <f>'[1]工時統計表'!AH14</f>
        <v>0</v>
      </c>
      <c r="M16" s="424">
        <f t="shared" si="3"/>
        <v>0</v>
      </c>
      <c r="N16" s="66"/>
      <c r="O16" s="193">
        <f t="shared" si="2"/>
        <v>0</v>
      </c>
    </row>
    <row r="17" spans="1:15" ht="16.5">
      <c r="A17" s="422">
        <f>'[1]工時統計表'!A15</f>
        <v>0</v>
      </c>
      <c r="B17" s="66"/>
      <c r="C17" s="423"/>
      <c r="D17" s="423"/>
      <c r="E17" s="423"/>
      <c r="F17" s="424">
        <f t="shared" si="0"/>
        <v>0</v>
      </c>
      <c r="G17" s="424">
        <f t="shared" si="1"/>
        <v>0</v>
      </c>
      <c r="H17" s="423"/>
      <c r="I17" s="423"/>
      <c r="J17" s="423"/>
      <c r="K17" s="424">
        <f t="shared" si="4"/>
        <v>0</v>
      </c>
      <c r="L17" s="425">
        <f>'[1]工時統計表'!AH15</f>
        <v>0</v>
      </c>
      <c r="M17" s="424">
        <f t="shared" si="3"/>
        <v>0</v>
      </c>
      <c r="N17" s="66"/>
      <c r="O17" s="193">
        <f t="shared" si="2"/>
        <v>0</v>
      </c>
    </row>
    <row r="18" spans="1:15" ht="16.5">
      <c r="A18" s="422">
        <f>'[1]工時統計表'!A16</f>
        <v>0</v>
      </c>
      <c r="B18" s="66"/>
      <c r="C18" s="423"/>
      <c r="D18" s="423"/>
      <c r="E18" s="423"/>
      <c r="F18" s="424">
        <f t="shared" si="0"/>
        <v>0</v>
      </c>
      <c r="G18" s="424">
        <f t="shared" si="1"/>
        <v>0</v>
      </c>
      <c r="H18" s="423"/>
      <c r="I18" s="423"/>
      <c r="J18" s="423"/>
      <c r="K18" s="424">
        <f t="shared" si="4"/>
        <v>0</v>
      </c>
      <c r="L18" s="425">
        <f>'[1]工時統計表'!AH16</f>
        <v>0</v>
      </c>
      <c r="M18" s="424">
        <f t="shared" si="3"/>
        <v>0</v>
      </c>
      <c r="N18" s="66"/>
      <c r="O18" s="193">
        <f t="shared" si="2"/>
        <v>0</v>
      </c>
    </row>
    <row r="19" spans="1:15" ht="16.5">
      <c r="A19" s="422">
        <f>'[1]工時統計表'!A17</f>
        <v>0</v>
      </c>
      <c r="B19" s="66"/>
      <c r="C19" s="423"/>
      <c r="D19" s="423"/>
      <c r="E19" s="423"/>
      <c r="F19" s="424">
        <f t="shared" si="0"/>
        <v>0</v>
      </c>
      <c r="G19" s="424">
        <f t="shared" si="1"/>
        <v>0</v>
      </c>
      <c r="H19" s="423"/>
      <c r="I19" s="423"/>
      <c r="J19" s="423"/>
      <c r="K19" s="424">
        <f t="shared" si="4"/>
        <v>0</v>
      </c>
      <c r="L19" s="425">
        <f>'[1]工時統計表'!AH17</f>
        <v>0</v>
      </c>
      <c r="M19" s="424">
        <f t="shared" si="3"/>
        <v>0</v>
      </c>
      <c r="N19" s="66"/>
      <c r="O19" s="193">
        <f t="shared" si="2"/>
        <v>0</v>
      </c>
    </row>
    <row r="20" spans="1:15" ht="16.5">
      <c r="A20" s="422">
        <f>'[1]工時統計表'!A18</f>
        <v>0</v>
      </c>
      <c r="B20" s="66"/>
      <c r="C20" s="423"/>
      <c r="D20" s="423"/>
      <c r="E20" s="423"/>
      <c r="F20" s="424">
        <f t="shared" si="0"/>
        <v>0</v>
      </c>
      <c r="G20" s="424">
        <f t="shared" si="1"/>
        <v>0</v>
      </c>
      <c r="H20" s="423"/>
      <c r="I20" s="423"/>
      <c r="J20" s="423"/>
      <c r="K20" s="424">
        <f t="shared" si="4"/>
        <v>0</v>
      </c>
      <c r="L20" s="425">
        <f>'[1]工時統計表'!AH18</f>
        <v>0</v>
      </c>
      <c r="M20" s="424">
        <f t="shared" si="3"/>
        <v>0</v>
      </c>
      <c r="N20" s="66"/>
      <c r="O20" s="193">
        <f t="shared" si="2"/>
        <v>0</v>
      </c>
    </row>
    <row r="21" spans="1:15" ht="16.5">
      <c r="A21" s="422">
        <f>'[1]工時統計表'!A19</f>
        <v>0</v>
      </c>
      <c r="B21" s="66"/>
      <c r="C21" s="423"/>
      <c r="D21" s="423"/>
      <c r="E21" s="423"/>
      <c r="F21" s="424">
        <f>SUM(C21:E21)</f>
        <v>0</v>
      </c>
      <c r="G21" s="424">
        <f t="shared" si="1"/>
        <v>0</v>
      </c>
      <c r="H21" s="423"/>
      <c r="I21" s="423"/>
      <c r="J21" s="423"/>
      <c r="K21" s="424">
        <f t="shared" si="4"/>
        <v>0</v>
      </c>
      <c r="L21" s="425">
        <f>'[1]工時統計表'!AH19</f>
        <v>0</v>
      </c>
      <c r="M21" s="424">
        <f>ROUND(K21*L21,0)</f>
        <v>0</v>
      </c>
      <c r="N21" s="66"/>
      <c r="O21" s="193">
        <f t="shared" si="2"/>
        <v>0</v>
      </c>
    </row>
    <row r="22" spans="1:15" ht="16.5">
      <c r="A22" s="422">
        <f>'[1]工時統計表'!A20</f>
        <v>0</v>
      </c>
      <c r="B22" s="66"/>
      <c r="C22" s="423"/>
      <c r="D22" s="423"/>
      <c r="E22" s="423"/>
      <c r="F22" s="424">
        <f>SUM(C22:E22)</f>
        <v>0</v>
      </c>
      <c r="G22" s="424">
        <f t="shared" si="1"/>
        <v>0</v>
      </c>
      <c r="H22" s="423"/>
      <c r="I22" s="423"/>
      <c r="J22" s="423"/>
      <c r="K22" s="424">
        <f t="shared" si="4"/>
        <v>0</v>
      </c>
      <c r="L22" s="425">
        <f>'[1]工時統計表'!AH20</f>
        <v>0</v>
      </c>
      <c r="M22" s="424">
        <f>ROUND(K22*L22,0)</f>
        <v>0</v>
      </c>
      <c r="N22" s="66"/>
      <c r="O22" s="193">
        <f t="shared" si="2"/>
        <v>0</v>
      </c>
    </row>
    <row r="23" spans="1:15" ht="16.5">
      <c r="A23" s="422">
        <f>'[1]工時統計表'!A21</f>
        <v>0</v>
      </c>
      <c r="B23" s="66"/>
      <c r="C23" s="423"/>
      <c r="D23" s="423"/>
      <c r="E23" s="423"/>
      <c r="F23" s="424">
        <f>SUM(C23:E23)</f>
        <v>0</v>
      </c>
      <c r="G23" s="424">
        <f t="shared" si="1"/>
        <v>0</v>
      </c>
      <c r="H23" s="423"/>
      <c r="I23" s="423"/>
      <c r="J23" s="423"/>
      <c r="K23" s="424">
        <f t="shared" si="4"/>
        <v>0</v>
      </c>
      <c r="L23" s="425">
        <f>'[1]工時統計表'!AH21</f>
        <v>0</v>
      </c>
      <c r="M23" s="424">
        <f>ROUND(K23*L23,0)</f>
        <v>0</v>
      </c>
      <c r="N23" s="66"/>
      <c r="O23" s="193">
        <f t="shared" si="2"/>
        <v>0</v>
      </c>
    </row>
    <row r="24" spans="1:15" ht="16.5">
      <c r="A24" s="422">
        <f>'[1]工時統計表'!A22</f>
        <v>0</v>
      </c>
      <c r="B24" s="66"/>
      <c r="C24" s="423"/>
      <c r="D24" s="423"/>
      <c r="E24" s="423"/>
      <c r="F24" s="424">
        <f>SUM(C24:E24)</f>
        <v>0</v>
      </c>
      <c r="G24" s="424">
        <f t="shared" si="1"/>
        <v>0</v>
      </c>
      <c r="H24" s="423"/>
      <c r="I24" s="423"/>
      <c r="J24" s="423"/>
      <c r="K24" s="424">
        <f t="shared" si="4"/>
        <v>0</v>
      </c>
      <c r="L24" s="425">
        <f>'[1]工時統計表'!AH22</f>
        <v>0</v>
      </c>
      <c r="M24" s="424">
        <f>ROUND(K24*L24,0)</f>
        <v>0</v>
      </c>
      <c r="N24" s="66"/>
      <c r="O24" s="193">
        <f t="shared" si="2"/>
        <v>0</v>
      </c>
    </row>
    <row r="25" spans="1:15" ht="15">
      <c r="A25" s="426" t="s">
        <v>18</v>
      </c>
      <c r="B25" s="186"/>
      <c r="C25" s="427"/>
      <c r="D25" s="427"/>
      <c r="E25" s="428"/>
      <c r="F25" s="429"/>
      <c r="G25" s="429"/>
      <c r="H25" s="429"/>
      <c r="I25" s="429"/>
      <c r="J25" s="429"/>
      <c r="K25" s="429"/>
      <c r="L25" s="429"/>
      <c r="M25" s="429"/>
      <c r="N25" s="187"/>
      <c r="O25" s="188">
        <v>-20000</v>
      </c>
    </row>
    <row r="26" spans="1:15" ht="15">
      <c r="A26" s="430" t="s">
        <v>56</v>
      </c>
      <c r="B26" s="431"/>
      <c r="C26" s="432"/>
      <c r="D26" s="432"/>
      <c r="E26" s="433"/>
      <c r="F26" s="434"/>
      <c r="G26" s="434"/>
      <c r="H26" s="434"/>
      <c r="I26" s="434"/>
      <c r="J26" s="434"/>
      <c r="K26" s="434"/>
      <c r="L26" s="434"/>
      <c r="M26" s="434"/>
      <c r="N26" s="189"/>
      <c r="O26" s="190"/>
    </row>
    <row r="27" spans="1:15" ht="15.75" thickBot="1">
      <c r="A27" s="435" t="s">
        <v>57</v>
      </c>
      <c r="B27" s="436"/>
      <c r="C27" s="437"/>
      <c r="D27" s="437"/>
      <c r="E27" s="438"/>
      <c r="F27" s="439"/>
      <c r="G27" s="439"/>
      <c r="H27" s="439"/>
      <c r="I27" s="439"/>
      <c r="J27" s="439"/>
      <c r="K27" s="439"/>
      <c r="L27" s="439"/>
      <c r="M27" s="439"/>
      <c r="N27" s="440"/>
      <c r="O27" s="441">
        <f>M27+N27</f>
        <v>0</v>
      </c>
    </row>
    <row r="28" spans="1:15" ht="17.25" thickBot="1">
      <c r="A28" s="442" t="s">
        <v>112</v>
      </c>
      <c r="B28" s="443"/>
      <c r="C28" s="444">
        <f>SUM(C7:C24)</f>
        <v>170000</v>
      </c>
      <c r="D28" s="444">
        <f>SUM(D7:D24)</f>
        <v>5000</v>
      </c>
      <c r="E28" s="444">
        <f aca="true" t="shared" si="5" ref="E28:N28">SUM(E7:E24)</f>
        <v>5000</v>
      </c>
      <c r="F28" s="444">
        <f t="shared" si="5"/>
        <v>180000</v>
      </c>
      <c r="G28" s="444">
        <f t="shared" si="5"/>
        <v>30000</v>
      </c>
      <c r="H28" s="444">
        <f t="shared" si="5"/>
        <v>22000</v>
      </c>
      <c r="I28" s="444">
        <f t="shared" si="5"/>
        <v>20000</v>
      </c>
      <c r="J28" s="444">
        <f t="shared" si="5"/>
        <v>0</v>
      </c>
      <c r="K28" s="444">
        <f t="shared" si="5"/>
        <v>222000</v>
      </c>
      <c r="L28" s="445">
        <f t="shared" si="5"/>
        <v>0.75</v>
      </c>
      <c r="M28" s="444">
        <f t="shared" si="5"/>
        <v>55350</v>
      </c>
      <c r="N28" s="444">
        <f t="shared" si="5"/>
        <v>0</v>
      </c>
      <c r="O28" s="444">
        <f>ROUND(SUM(O7:O27),0)</f>
        <v>35350</v>
      </c>
    </row>
    <row r="29" spans="1:15" ht="17.25" thickBot="1">
      <c r="A29" s="446" t="s">
        <v>252</v>
      </c>
      <c r="B29" s="55"/>
      <c r="C29" s="447"/>
      <c r="D29" s="447"/>
      <c r="E29" s="447"/>
      <c r="F29" s="447"/>
      <c r="G29" s="447"/>
      <c r="H29" s="447"/>
      <c r="I29" s="447"/>
      <c r="J29" s="447"/>
      <c r="K29" s="447"/>
      <c r="L29" s="448"/>
      <c r="M29" s="447"/>
      <c r="N29" s="447"/>
      <c r="O29" s="447"/>
    </row>
    <row r="30" spans="1:25" ht="16.5">
      <c r="A30" s="182" t="s">
        <v>53</v>
      </c>
      <c r="B30" s="183" t="s">
        <v>160</v>
      </c>
      <c r="C30" s="183" t="s">
        <v>161</v>
      </c>
      <c r="D30" s="183" t="s">
        <v>162</v>
      </c>
      <c r="E30" s="183" t="s">
        <v>163</v>
      </c>
      <c r="F30" s="183" t="s">
        <v>164</v>
      </c>
      <c r="G30" s="184" t="s">
        <v>165</v>
      </c>
      <c r="H30" s="184" t="s">
        <v>227</v>
      </c>
      <c r="I30" s="183" t="s">
        <v>166</v>
      </c>
      <c r="J30" s="183" t="s">
        <v>166</v>
      </c>
      <c r="K30" s="184" t="s">
        <v>247</v>
      </c>
      <c r="L30" s="184" t="s">
        <v>248</v>
      </c>
      <c r="M30" s="184" t="s">
        <v>249</v>
      </c>
      <c r="N30" s="413" t="s">
        <v>224</v>
      </c>
      <c r="O30" s="414" t="s">
        <v>249</v>
      </c>
      <c r="P30" s="131"/>
      <c r="Q30" s="131"/>
      <c r="R30" s="131"/>
      <c r="S30" s="131"/>
      <c r="T30" s="131"/>
      <c r="U30" s="131"/>
      <c r="V30" s="131"/>
      <c r="W30" s="131"/>
      <c r="X30" s="131"/>
      <c r="Y30" s="131"/>
    </row>
    <row r="31" spans="1:25" ht="16.5">
      <c r="A31" s="177"/>
      <c r="B31" s="235"/>
      <c r="C31" s="178" t="s">
        <v>13</v>
      </c>
      <c r="D31" s="178"/>
      <c r="E31" s="178"/>
      <c r="F31" s="178"/>
      <c r="G31" s="185" t="s">
        <v>167</v>
      </c>
      <c r="H31" s="185" t="s">
        <v>228</v>
      </c>
      <c r="I31" s="279"/>
      <c r="J31" s="280"/>
      <c r="K31" s="185"/>
      <c r="L31" s="185"/>
      <c r="M31" s="185" t="s">
        <v>250</v>
      </c>
      <c r="N31" s="415" t="s">
        <v>225</v>
      </c>
      <c r="O31" s="416" t="s">
        <v>251</v>
      </c>
      <c r="P31" s="131"/>
      <c r="Q31" s="131"/>
      <c r="R31" s="131"/>
      <c r="S31" s="131"/>
      <c r="T31" s="131"/>
      <c r="U31" s="131"/>
      <c r="V31" s="131"/>
      <c r="W31" s="131"/>
      <c r="X31" s="131"/>
      <c r="Y31" s="131"/>
    </row>
    <row r="32" spans="1:25" ht="15.75" thickBot="1">
      <c r="A32" s="181"/>
      <c r="B32" s="124"/>
      <c r="C32" s="124" t="s">
        <v>168</v>
      </c>
      <c r="D32" s="124" t="s">
        <v>169</v>
      </c>
      <c r="E32" s="124" t="s">
        <v>170</v>
      </c>
      <c r="F32" s="124" t="s">
        <v>171</v>
      </c>
      <c r="G32" s="179" t="s">
        <v>172</v>
      </c>
      <c r="H32" s="179" t="s">
        <v>173</v>
      </c>
      <c r="I32" s="124" t="s">
        <v>174</v>
      </c>
      <c r="J32" s="124" t="s">
        <v>175</v>
      </c>
      <c r="K32" s="124" t="s">
        <v>176</v>
      </c>
      <c r="L32" s="124" t="s">
        <v>177</v>
      </c>
      <c r="M32" s="179" t="s">
        <v>178</v>
      </c>
      <c r="N32" s="278" t="s">
        <v>179</v>
      </c>
      <c r="O32" s="180" t="s">
        <v>180</v>
      </c>
      <c r="P32" s="131"/>
      <c r="Q32" s="131"/>
      <c r="R32" s="131"/>
      <c r="S32" s="131"/>
      <c r="T32" s="131"/>
      <c r="U32" s="131"/>
      <c r="V32" s="131"/>
      <c r="W32" s="131"/>
      <c r="X32" s="131"/>
      <c r="Y32" s="131"/>
    </row>
    <row r="33" spans="1:18" ht="17.25" thickTop="1">
      <c r="A33" s="417" t="str">
        <f>'[1]工時統計表'!A27</f>
        <v>王美美</v>
      </c>
      <c r="B33" s="191" t="s">
        <v>181</v>
      </c>
      <c r="C33" s="418">
        <v>50000</v>
      </c>
      <c r="D33" s="419">
        <v>5000</v>
      </c>
      <c r="E33" s="418">
        <v>0</v>
      </c>
      <c r="F33" s="420">
        <f>SUM(C33:E33)</f>
        <v>55000</v>
      </c>
      <c r="G33" s="420">
        <f>ROUND(F33*2/12,0)</f>
        <v>9167</v>
      </c>
      <c r="H33" s="418">
        <v>2000</v>
      </c>
      <c r="I33" s="418">
        <v>0</v>
      </c>
      <c r="J33" s="418"/>
      <c r="K33" s="420">
        <f>F33+H33+I33+J33</f>
        <v>57000</v>
      </c>
      <c r="L33" s="421">
        <f>'[1]工時統計表'!AH27</f>
        <v>0.23</v>
      </c>
      <c r="M33" s="420">
        <f>ROUND(K33*L33,0)</f>
        <v>13110</v>
      </c>
      <c r="N33" s="66">
        <v>0</v>
      </c>
      <c r="O33" s="192">
        <f>ROUND(M33+N33,0)</f>
        <v>13110</v>
      </c>
      <c r="Q33" s="57"/>
      <c r="R33" s="449"/>
    </row>
    <row r="34" spans="1:15" ht="16.5">
      <c r="A34" s="422" t="str">
        <f>'[1]工時統計表'!A28</f>
        <v> </v>
      </c>
      <c r="B34" s="66" t="s">
        <v>182</v>
      </c>
      <c r="C34" s="423">
        <v>70000</v>
      </c>
      <c r="D34" s="423">
        <v>0</v>
      </c>
      <c r="E34" s="423">
        <v>0</v>
      </c>
      <c r="F34" s="424">
        <f>SUM(C34:E34)</f>
        <v>70000</v>
      </c>
      <c r="G34" s="424">
        <f>ROUND(F34*2/12,0)</f>
        <v>11667</v>
      </c>
      <c r="H34" s="423">
        <v>11667</v>
      </c>
      <c r="I34" s="423">
        <v>10000</v>
      </c>
      <c r="J34" s="423"/>
      <c r="K34" s="424">
        <f>F34+H34+I34+J34</f>
        <v>91667</v>
      </c>
      <c r="L34" s="425">
        <f>'[1]工時統計表'!AH28</f>
        <v>0.2</v>
      </c>
      <c r="M34" s="424">
        <f>ROUND(K34*L34,0)</f>
        <v>18333</v>
      </c>
      <c r="N34" s="66"/>
      <c r="O34" s="193">
        <f>ROUND(M34+N34,0)</f>
        <v>18333</v>
      </c>
    </row>
    <row r="35" spans="1:15" ht="16.5">
      <c r="A35" s="422" t="str">
        <f>'[1]工時統計表'!A29</f>
        <v> </v>
      </c>
      <c r="B35" s="66" t="s">
        <v>181</v>
      </c>
      <c r="C35" s="423">
        <v>50000</v>
      </c>
      <c r="D35" s="423"/>
      <c r="E35" s="423"/>
      <c r="F35" s="424">
        <f>SUM(C35:E35)</f>
        <v>50000</v>
      </c>
      <c r="G35" s="424">
        <f>ROUND(F35*2/12,0)</f>
        <v>8333</v>
      </c>
      <c r="H35" s="423">
        <v>8333</v>
      </c>
      <c r="I35" s="423">
        <v>10000</v>
      </c>
      <c r="J35" s="423"/>
      <c r="K35" s="424">
        <f>F35+H35+I35+J35</f>
        <v>68333</v>
      </c>
      <c r="L35" s="425">
        <f>'[1]工時統計表'!AH29</f>
        <v>0.35</v>
      </c>
      <c r="M35" s="424">
        <f>ROUND(K35*L35,0)</f>
        <v>23917</v>
      </c>
      <c r="N35" s="66"/>
      <c r="O35" s="193">
        <f>ROUND(M35+N35,0)</f>
        <v>23917</v>
      </c>
    </row>
    <row r="36" spans="1:15" ht="16.5">
      <c r="A36" s="422">
        <f>'[1]工時統計表'!A30</f>
        <v>0</v>
      </c>
      <c r="B36" s="66"/>
      <c r="C36" s="423" t="s">
        <v>13</v>
      </c>
      <c r="D36" s="423" t="s">
        <v>13</v>
      </c>
      <c r="E36" s="423" t="s">
        <v>13</v>
      </c>
      <c r="F36" s="424">
        <f>SUM(C36:E36)</f>
        <v>0</v>
      </c>
      <c r="G36" s="424">
        <f>ROUND(F36*2/12,0)</f>
        <v>0</v>
      </c>
      <c r="H36" s="423"/>
      <c r="I36" s="423"/>
      <c r="J36" s="423"/>
      <c r="K36" s="424">
        <f>F36+H36+I36+J36</f>
        <v>0</v>
      </c>
      <c r="L36" s="425">
        <f>'[1]工時統計表'!AH30</f>
        <v>0</v>
      </c>
      <c r="M36" s="424">
        <f>ROUND(K36*L36,0)</f>
        <v>0</v>
      </c>
      <c r="N36" s="66"/>
      <c r="O36" s="193">
        <f>ROUND(M36+N36,0)</f>
        <v>0</v>
      </c>
    </row>
    <row r="37" spans="1:15" ht="16.5">
      <c r="A37" s="422">
        <f>'[1]工時統計表'!A31</f>
        <v>0</v>
      </c>
      <c r="B37" s="66"/>
      <c r="C37" s="423"/>
      <c r="D37" s="423"/>
      <c r="E37" s="423"/>
      <c r="F37" s="424">
        <f>SUM(C37:E37)</f>
        <v>0</v>
      </c>
      <c r="G37" s="424">
        <f>ROUND(F37*2/12,0)</f>
        <v>0</v>
      </c>
      <c r="H37" s="423"/>
      <c r="I37" s="423"/>
      <c r="J37" s="423"/>
      <c r="K37" s="424">
        <f>F37+H37+I37+J37</f>
        <v>0</v>
      </c>
      <c r="L37" s="425">
        <f>'[1]工時統計表'!AH31</f>
        <v>0</v>
      </c>
      <c r="M37" s="424">
        <f>ROUND(K37*L37,0)</f>
        <v>0</v>
      </c>
      <c r="N37" s="66"/>
      <c r="O37" s="193">
        <f>ROUND(M37+N37,0)</f>
        <v>0</v>
      </c>
    </row>
    <row r="38" spans="1:15" ht="15">
      <c r="A38" s="426" t="s">
        <v>18</v>
      </c>
      <c r="B38" s="186"/>
      <c r="C38" s="427"/>
      <c r="D38" s="427"/>
      <c r="E38" s="428"/>
      <c r="F38" s="429"/>
      <c r="G38" s="429"/>
      <c r="H38" s="429"/>
      <c r="I38" s="429"/>
      <c r="J38" s="429"/>
      <c r="K38" s="429"/>
      <c r="L38" s="429"/>
      <c r="M38" s="429"/>
      <c r="N38" s="187"/>
      <c r="O38" s="188">
        <v>-20000</v>
      </c>
    </row>
    <row r="39" spans="1:15" ht="15">
      <c r="A39" s="430" t="s">
        <v>56</v>
      </c>
      <c r="B39" s="431"/>
      <c r="C39" s="432"/>
      <c r="D39" s="432"/>
      <c r="E39" s="433"/>
      <c r="F39" s="434"/>
      <c r="G39" s="434"/>
      <c r="H39" s="434"/>
      <c r="I39" s="434"/>
      <c r="J39" s="434"/>
      <c r="K39" s="434"/>
      <c r="L39" s="434"/>
      <c r="M39" s="434"/>
      <c r="N39" s="189"/>
      <c r="O39" s="190"/>
    </row>
    <row r="40" spans="1:15" ht="15.75" thickBot="1">
      <c r="A40" s="435" t="s">
        <v>57</v>
      </c>
      <c r="B40" s="436"/>
      <c r="C40" s="437"/>
      <c r="D40" s="437"/>
      <c r="E40" s="438"/>
      <c r="F40" s="439"/>
      <c r="G40" s="439"/>
      <c r="H40" s="439"/>
      <c r="I40" s="439"/>
      <c r="J40" s="439"/>
      <c r="K40" s="439"/>
      <c r="L40" s="439"/>
      <c r="M40" s="439"/>
      <c r="N40" s="440"/>
      <c r="O40" s="441">
        <f>M40+N40</f>
        <v>0</v>
      </c>
    </row>
    <row r="41" spans="1:15" ht="17.25" thickBot="1">
      <c r="A41" s="442" t="s">
        <v>112</v>
      </c>
      <c r="B41" s="443"/>
      <c r="C41" s="444">
        <f>SUM(C33:C37)</f>
        <v>170000</v>
      </c>
      <c r="D41" s="444">
        <f>SUM(D33:D37)</f>
        <v>5000</v>
      </c>
      <c r="E41" s="444">
        <f aca="true" t="shared" si="6" ref="E41:N41">SUM(E33:E37)</f>
        <v>0</v>
      </c>
      <c r="F41" s="444">
        <f t="shared" si="6"/>
        <v>175000</v>
      </c>
      <c r="G41" s="444">
        <f t="shared" si="6"/>
        <v>29167</v>
      </c>
      <c r="H41" s="444">
        <f t="shared" si="6"/>
        <v>22000</v>
      </c>
      <c r="I41" s="444">
        <f t="shared" si="6"/>
        <v>20000</v>
      </c>
      <c r="J41" s="444">
        <f t="shared" si="6"/>
        <v>0</v>
      </c>
      <c r="K41" s="444">
        <f t="shared" si="6"/>
        <v>217000</v>
      </c>
      <c r="L41" s="445">
        <f t="shared" si="6"/>
        <v>0.78</v>
      </c>
      <c r="M41" s="444">
        <f t="shared" si="6"/>
        <v>55360</v>
      </c>
      <c r="N41" s="444">
        <f t="shared" si="6"/>
        <v>0</v>
      </c>
      <c r="O41" s="444">
        <f>ROUND(SUM(O33:O40),0)</f>
        <v>35360</v>
      </c>
    </row>
    <row r="42" spans="2:15" ht="13.5" customHeight="1">
      <c r="B42" s="2" t="s">
        <v>232</v>
      </c>
      <c r="C42" s="55"/>
      <c r="D42" s="55"/>
      <c r="F42" s="55"/>
      <c r="G42" s="55"/>
      <c r="H42" s="55"/>
      <c r="I42" s="55" t="s">
        <v>244</v>
      </c>
      <c r="J42" s="55"/>
      <c r="K42" s="55"/>
      <c r="L42" s="55"/>
      <c r="M42" s="55"/>
      <c r="N42" s="55"/>
      <c r="O42" s="55"/>
    </row>
    <row r="43" spans="1:36" s="84" customFormat="1" ht="13.5" customHeight="1">
      <c r="A43" s="293" t="s">
        <v>197</v>
      </c>
      <c r="B43" s="293"/>
      <c r="C43" s="293"/>
      <c r="D43" s="293"/>
      <c r="E43" s="293"/>
      <c r="F43" s="293"/>
      <c r="G43" s="293"/>
      <c r="H43" s="293" t="s">
        <v>215</v>
      </c>
      <c r="I43" s="293"/>
      <c r="J43" s="293"/>
      <c r="K43" s="293"/>
      <c r="L43" s="293"/>
      <c r="M43" s="293"/>
      <c r="N43" s="480"/>
      <c r="O43" s="293"/>
      <c r="P43" s="107"/>
      <c r="Q43" s="107"/>
      <c r="R43" s="107"/>
      <c r="S43" s="107"/>
      <c r="T43" s="107"/>
      <c r="U43" s="107"/>
      <c r="V43" s="107"/>
      <c r="W43" s="107"/>
      <c r="X43" s="107"/>
      <c r="Y43" s="107"/>
      <c r="Z43" s="107"/>
      <c r="AA43" s="107"/>
      <c r="AB43" s="107"/>
      <c r="AC43" s="107"/>
      <c r="AD43" s="107"/>
      <c r="AE43" s="107"/>
      <c r="AF43" s="107"/>
      <c r="AG43" s="107"/>
      <c r="AH43" s="107"/>
      <c r="AI43" s="107"/>
      <c r="AJ43" s="107"/>
    </row>
    <row r="44" spans="1:36" s="84" customFormat="1" ht="13.5" customHeight="1">
      <c r="A44" s="293" t="s">
        <v>211</v>
      </c>
      <c r="B44" s="293"/>
      <c r="C44" s="293"/>
      <c r="D44" s="293"/>
      <c r="E44" s="293"/>
      <c r="F44" s="293"/>
      <c r="G44" s="293"/>
      <c r="H44" s="293" t="s">
        <v>216</v>
      </c>
      <c r="I44" s="293"/>
      <c r="J44" s="293"/>
      <c r="K44" s="293"/>
      <c r="L44" s="293"/>
      <c r="M44" s="293"/>
      <c r="N44" s="480"/>
      <c r="O44" s="293"/>
      <c r="P44" s="107"/>
      <c r="Q44" s="107"/>
      <c r="R44" s="107"/>
      <c r="S44" s="107"/>
      <c r="T44" s="107"/>
      <c r="U44" s="107"/>
      <c r="V44" s="107"/>
      <c r="W44" s="107"/>
      <c r="X44" s="107"/>
      <c r="Y44" s="107"/>
      <c r="Z44" s="107"/>
      <c r="AA44" s="107"/>
      <c r="AB44" s="107"/>
      <c r="AC44" s="107"/>
      <c r="AD44" s="107"/>
      <c r="AE44" s="107"/>
      <c r="AF44" s="107"/>
      <c r="AG44" s="107"/>
      <c r="AH44" s="107"/>
      <c r="AI44" s="107"/>
      <c r="AJ44" s="107"/>
    </row>
    <row r="45" spans="1:36" s="84" customFormat="1" ht="13.5" customHeight="1">
      <c r="A45" s="293" t="s">
        <v>212</v>
      </c>
      <c r="B45" s="293"/>
      <c r="C45" s="293"/>
      <c r="D45" s="293"/>
      <c r="E45" s="293"/>
      <c r="F45" s="293"/>
      <c r="G45" s="293"/>
      <c r="H45" s="293" t="s">
        <v>253</v>
      </c>
      <c r="I45" s="293"/>
      <c r="J45" s="293"/>
      <c r="K45" s="293"/>
      <c r="L45" s="293"/>
      <c r="M45" s="293"/>
      <c r="N45" s="293"/>
      <c r="O45" s="293"/>
      <c r="P45" s="107"/>
      <c r="Q45" s="107"/>
      <c r="R45" s="107"/>
      <c r="S45" s="107"/>
      <c r="T45" s="107"/>
      <c r="U45" s="107"/>
      <c r="V45" s="107"/>
      <c r="W45" s="107"/>
      <c r="X45" s="107"/>
      <c r="Y45" s="107"/>
      <c r="Z45" s="107"/>
      <c r="AA45" s="107"/>
      <c r="AB45" s="107"/>
      <c r="AC45" s="107"/>
      <c r="AD45" s="107"/>
      <c r="AE45" s="107"/>
      <c r="AF45" s="107"/>
      <c r="AG45" s="107"/>
      <c r="AH45" s="107"/>
      <c r="AI45" s="107"/>
      <c r="AJ45" s="107"/>
    </row>
    <row r="46" spans="1:36" s="84" customFormat="1" ht="13.5" customHeight="1">
      <c r="A46" s="293" t="s">
        <v>213</v>
      </c>
      <c r="B46" s="293"/>
      <c r="C46" s="293"/>
      <c r="D46" s="293"/>
      <c r="E46" s="293"/>
      <c r="F46" s="293"/>
      <c r="G46" s="293"/>
      <c r="H46" s="293" t="s">
        <v>217</v>
      </c>
      <c r="I46" s="293"/>
      <c r="J46" s="293"/>
      <c r="K46" s="293"/>
      <c r="L46" s="293"/>
      <c r="M46" s="293"/>
      <c r="N46" s="293"/>
      <c r="O46" s="293"/>
      <c r="P46" s="107"/>
      <c r="Q46" s="107"/>
      <c r="R46" s="107"/>
      <c r="S46" s="107"/>
      <c r="T46" s="107"/>
      <c r="U46" s="107"/>
      <c r="V46" s="107"/>
      <c r="W46" s="107"/>
      <c r="X46" s="107"/>
      <c r="Y46" s="107"/>
      <c r="Z46" s="107"/>
      <c r="AA46" s="107"/>
      <c r="AB46" s="107"/>
      <c r="AC46" s="107"/>
      <c r="AD46" s="107"/>
      <c r="AE46" s="107"/>
      <c r="AF46" s="107"/>
      <c r="AG46" s="107"/>
      <c r="AH46" s="107"/>
      <c r="AI46" s="107"/>
      <c r="AJ46" s="107"/>
    </row>
    <row r="47" spans="1:36" s="84" customFormat="1" ht="13.5" customHeight="1">
      <c r="A47" s="293" t="s">
        <v>214</v>
      </c>
      <c r="B47" s="293"/>
      <c r="C47" s="293"/>
      <c r="D47" s="293"/>
      <c r="E47" s="293"/>
      <c r="F47" s="293"/>
      <c r="G47" s="293"/>
      <c r="H47" s="293" t="s">
        <v>304</v>
      </c>
      <c r="I47" s="293"/>
      <c r="J47" s="293"/>
      <c r="K47" s="293"/>
      <c r="L47" s="293"/>
      <c r="M47" s="293"/>
      <c r="N47" s="293"/>
      <c r="O47" s="293"/>
      <c r="P47" s="107"/>
      <c r="Q47" s="107"/>
      <c r="R47" s="107"/>
      <c r="S47" s="107"/>
      <c r="T47" s="107"/>
      <c r="U47" s="107"/>
      <c r="V47" s="107"/>
      <c r="W47" s="107"/>
      <c r="X47" s="107"/>
      <c r="Y47" s="107"/>
      <c r="Z47" s="107"/>
      <c r="AA47" s="107"/>
      <c r="AB47" s="107"/>
      <c r="AC47" s="107"/>
      <c r="AD47" s="107"/>
      <c r="AE47" s="107"/>
      <c r="AF47" s="107"/>
      <c r="AG47" s="107"/>
      <c r="AH47" s="107"/>
      <c r="AI47" s="107"/>
      <c r="AJ47" s="107"/>
    </row>
    <row r="48" spans="1:15" ht="13.5" customHeight="1">
      <c r="A48" s="295"/>
      <c r="B48" s="295"/>
      <c r="C48" s="295"/>
      <c r="D48" s="295"/>
      <c r="E48" s="295"/>
      <c r="F48" s="295"/>
      <c r="G48" s="295"/>
      <c r="H48" s="293"/>
      <c r="I48" s="295"/>
      <c r="J48" s="295"/>
      <c r="K48" s="295"/>
      <c r="L48" s="295"/>
      <c r="M48" s="295"/>
      <c r="N48" s="295"/>
      <c r="O48" s="295"/>
    </row>
    <row r="53" ht="16.5">
      <c r="M53" s="267"/>
    </row>
  </sheetData>
  <sheetProtection/>
  <mergeCells count="2">
    <mergeCell ref="L2:O2"/>
    <mergeCell ref="N43:N44"/>
  </mergeCells>
  <printOptions horizontalCentered="1"/>
  <pageMargins left="0.25" right="0.25" top="0.75" bottom="0.75" header="0.3" footer="0.3"/>
  <pageSetup fitToHeight="1" fitToWidth="1" horizontalDpi="600" verticalDpi="600" orientation="landscape" paperSize="9" scale="66"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A23"/>
  <sheetViews>
    <sheetView view="pageLayout" zoomScaleSheetLayoutView="100" workbookViewId="0" topLeftCell="A13">
      <selection activeCell="E27" sqref="E27"/>
    </sheetView>
  </sheetViews>
  <sheetFormatPr defaultColWidth="9.00390625" defaultRowHeight="16.5"/>
  <cols>
    <col min="1" max="1" width="10.625" style="26" customWidth="1"/>
    <col min="2" max="3" width="12.875" style="26" customWidth="1"/>
    <col min="4" max="4" width="16.50390625" style="26" customWidth="1"/>
    <col min="5" max="5" width="16.375" style="26" customWidth="1"/>
    <col min="6" max="6" width="19.125" style="26" customWidth="1"/>
    <col min="7" max="7" width="14.25390625" style="26" customWidth="1"/>
    <col min="8" max="8" width="10.625" style="26" customWidth="1"/>
    <col min="9" max="16384" width="9.00390625" style="26" customWidth="1"/>
  </cols>
  <sheetData>
    <row r="1" spans="1:5" ht="18">
      <c r="A1" s="1" t="s">
        <v>191</v>
      </c>
      <c r="D1" s="27" t="str">
        <f>' 創新或研究發展人員人事費'!E1</f>
        <v>xx年 x月</v>
      </c>
      <c r="E1" s="202" t="s">
        <v>78</v>
      </c>
    </row>
    <row r="2" ht="17.25" thickBot="1">
      <c r="H2" s="214" t="s">
        <v>52</v>
      </c>
    </row>
    <row r="3" spans="1:8" ht="34.5" thickBot="1">
      <c r="A3" s="211" t="s">
        <v>79</v>
      </c>
      <c r="B3" s="212" t="s">
        <v>80</v>
      </c>
      <c r="C3" s="213" t="s">
        <v>64</v>
      </c>
      <c r="D3" s="213" t="s">
        <v>81</v>
      </c>
      <c r="E3" s="213" t="s">
        <v>82</v>
      </c>
      <c r="F3" s="212" t="s">
        <v>83</v>
      </c>
      <c r="G3" s="212" t="s">
        <v>84</v>
      </c>
      <c r="H3" s="22" t="s">
        <v>157</v>
      </c>
    </row>
    <row r="4" spans="1:8" ht="17.25" thickTop="1">
      <c r="A4" s="60"/>
      <c r="B4" s="61"/>
      <c r="C4" s="62"/>
      <c r="D4" s="62" t="s">
        <v>85</v>
      </c>
      <c r="E4" s="62"/>
      <c r="F4" s="61"/>
      <c r="G4" s="63">
        <v>20000</v>
      </c>
      <c r="H4" s="64"/>
    </row>
    <row r="5" spans="1:8" ht="15">
      <c r="A5" s="65"/>
      <c r="B5" s="66"/>
      <c r="C5" s="67"/>
      <c r="D5" s="67"/>
      <c r="E5" s="67"/>
      <c r="F5" s="66"/>
      <c r="G5" s="68"/>
      <c r="H5" s="69"/>
    </row>
    <row r="6" spans="1:8" ht="15">
      <c r="A6" s="65"/>
      <c r="B6" s="66"/>
      <c r="C6" s="67"/>
      <c r="D6" s="67"/>
      <c r="E6" s="70"/>
      <c r="F6" s="71"/>
      <c r="G6" s="68"/>
      <c r="H6" s="69"/>
    </row>
    <row r="7" spans="1:8" ht="15">
      <c r="A7" s="65"/>
      <c r="B7" s="66"/>
      <c r="C7" s="67"/>
      <c r="D7" s="67"/>
      <c r="E7" s="67"/>
      <c r="F7" s="66"/>
      <c r="G7" s="68"/>
      <c r="H7" s="69"/>
    </row>
    <row r="8" spans="1:8" ht="15">
      <c r="A8" s="65"/>
      <c r="B8" s="66"/>
      <c r="C8" s="67"/>
      <c r="D8" s="67"/>
      <c r="E8" s="67"/>
      <c r="F8" s="66"/>
      <c r="G8" s="68"/>
      <c r="H8" s="69"/>
    </row>
    <row r="9" spans="1:8" ht="15">
      <c r="A9" s="65"/>
      <c r="B9" s="66"/>
      <c r="C9" s="67"/>
      <c r="D9" s="67"/>
      <c r="E9" s="67"/>
      <c r="F9" s="66"/>
      <c r="G9" s="68"/>
      <c r="H9" s="72"/>
    </row>
    <row r="10" spans="1:8" ht="15">
      <c r="A10" s="65"/>
      <c r="B10" s="66"/>
      <c r="C10" s="67"/>
      <c r="D10" s="67"/>
      <c r="E10" s="70"/>
      <c r="F10" s="71"/>
      <c r="G10" s="68"/>
      <c r="H10" s="72"/>
    </row>
    <row r="11" spans="1:8" ht="15">
      <c r="A11" s="65"/>
      <c r="B11" s="66"/>
      <c r="C11" s="67"/>
      <c r="D11" s="67"/>
      <c r="E11" s="67"/>
      <c r="F11" s="66"/>
      <c r="G11" s="68"/>
      <c r="H11" s="72"/>
    </row>
    <row r="12" spans="1:8" ht="15">
      <c r="A12" s="65"/>
      <c r="B12" s="66"/>
      <c r="C12" s="67"/>
      <c r="D12" s="67"/>
      <c r="E12" s="70"/>
      <c r="F12" s="71"/>
      <c r="G12" s="68"/>
      <c r="H12" s="72"/>
    </row>
    <row r="13" spans="1:8" ht="15">
      <c r="A13" s="65"/>
      <c r="B13" s="66"/>
      <c r="C13" s="67"/>
      <c r="D13" s="67"/>
      <c r="E13" s="70"/>
      <c r="F13" s="71"/>
      <c r="G13" s="68"/>
      <c r="H13" s="69"/>
    </row>
    <row r="14" spans="1:8" ht="15">
      <c r="A14" s="65"/>
      <c r="B14" s="66"/>
      <c r="C14" s="67"/>
      <c r="D14" s="67"/>
      <c r="E14" s="70"/>
      <c r="F14" s="71"/>
      <c r="G14" s="68"/>
      <c r="H14" s="69"/>
    </row>
    <row r="15" spans="1:8" ht="15">
      <c r="A15" s="65"/>
      <c r="B15" s="66"/>
      <c r="C15" s="67"/>
      <c r="D15" s="67"/>
      <c r="E15" s="67"/>
      <c r="F15" s="66"/>
      <c r="G15" s="68"/>
      <c r="H15" s="69"/>
    </row>
    <row r="16" spans="1:8" ht="15">
      <c r="A16" s="65"/>
      <c r="B16" s="66"/>
      <c r="C16" s="67"/>
      <c r="D16" s="67"/>
      <c r="E16" s="67"/>
      <c r="F16" s="66"/>
      <c r="G16" s="68"/>
      <c r="H16" s="73"/>
    </row>
    <row r="17" spans="1:8" ht="15">
      <c r="A17" s="74"/>
      <c r="B17" s="75"/>
      <c r="C17" s="76"/>
      <c r="D17" s="76"/>
      <c r="E17" s="67"/>
      <c r="F17" s="66"/>
      <c r="G17" s="68"/>
      <c r="H17" s="77"/>
    </row>
    <row r="18" spans="1:8" ht="17.25" thickBot="1">
      <c r="A18" s="53" t="s">
        <v>54</v>
      </c>
      <c r="B18" s="78"/>
      <c r="C18" s="79"/>
      <c r="D18" s="79"/>
      <c r="E18" s="80"/>
      <c r="F18" s="81"/>
      <c r="G18" s="82">
        <f>ROUND(SUM(G4:G17),0)</f>
        <v>20000</v>
      </c>
      <c r="H18" s="83"/>
    </row>
    <row r="19" spans="2:27" ht="16.5">
      <c r="B19" s="2" t="s">
        <v>183</v>
      </c>
      <c r="C19" s="55"/>
      <c r="D19" s="55"/>
      <c r="E19" s="2" t="s">
        <v>184</v>
      </c>
      <c r="F19" s="55"/>
      <c r="G19" s="55"/>
      <c r="H19" s="55"/>
      <c r="I19" s="55"/>
      <c r="J19" s="55"/>
      <c r="K19" s="55"/>
      <c r="L19" s="55"/>
      <c r="M19" s="55"/>
      <c r="N19" s="55"/>
      <c r="O19" s="55"/>
      <c r="P19" s="55"/>
      <c r="Q19" s="55"/>
      <c r="R19" s="55"/>
      <c r="S19" s="55"/>
      <c r="T19" s="55"/>
      <c r="U19" s="55"/>
      <c r="V19" s="55"/>
      <c r="W19" s="55"/>
      <c r="X19" s="55"/>
      <c r="Y19" s="55"/>
      <c r="Z19" s="55" t="s">
        <v>55</v>
      </c>
      <c r="AA19" s="55"/>
    </row>
    <row r="20" spans="1:8" ht="15.75" customHeight="1">
      <c r="A20" s="3" t="s">
        <v>197</v>
      </c>
      <c r="B20" s="3"/>
      <c r="C20" s="3"/>
      <c r="D20" s="3"/>
      <c r="E20" s="481" t="s">
        <v>195</v>
      </c>
      <c r="F20" s="481"/>
      <c r="G20" s="481"/>
      <c r="H20" s="481"/>
    </row>
    <row r="21" spans="1:8" ht="15.75" customHeight="1">
      <c r="A21" s="281" t="s">
        <v>196</v>
      </c>
      <c r="B21" s="3"/>
      <c r="C21" s="3"/>
      <c r="D21" s="3"/>
      <c r="E21" s="481"/>
      <c r="F21" s="481"/>
      <c r="G21" s="481"/>
      <c r="H21" s="481"/>
    </row>
    <row r="22" spans="1:8" ht="15">
      <c r="A22" s="3" t="s">
        <v>305</v>
      </c>
      <c r="B22" s="3"/>
      <c r="C22" s="3"/>
      <c r="D22" s="3"/>
      <c r="E22" s="482"/>
      <c r="F22" s="482"/>
      <c r="G22" s="482"/>
      <c r="H22" s="482"/>
    </row>
    <row r="23" spans="1:8" ht="15">
      <c r="A23" s="3" t="s">
        <v>218</v>
      </c>
      <c r="B23" s="3"/>
      <c r="C23" s="3"/>
      <c r="D23" s="3"/>
      <c r="E23" s="3"/>
      <c r="F23" s="3"/>
      <c r="G23" s="3"/>
      <c r="H23" s="3"/>
    </row>
  </sheetData>
  <sheetProtection/>
  <mergeCells count="1">
    <mergeCell ref="E20:H22"/>
  </mergeCells>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50" r:id="rId1"/>
</worksheet>
</file>

<file path=xl/worksheets/sheet5.xml><?xml version="1.0" encoding="utf-8"?>
<worksheet xmlns="http://schemas.openxmlformats.org/spreadsheetml/2006/main" xmlns:r="http://schemas.openxmlformats.org/officeDocument/2006/relationships">
  <sheetPr>
    <tabColor indexed="14"/>
    <pageSetUpPr fitToPage="1"/>
  </sheetPr>
  <dimension ref="A1:N25"/>
  <sheetViews>
    <sheetView view="pageLayout" zoomScaleSheetLayoutView="100" workbookViewId="0" topLeftCell="A7">
      <selection activeCell="E29" sqref="E29"/>
    </sheetView>
  </sheetViews>
  <sheetFormatPr defaultColWidth="9.00390625" defaultRowHeight="16.5"/>
  <cols>
    <col min="1" max="1" width="10.625" style="26" customWidth="1"/>
    <col min="2" max="2" width="12.625" style="26" customWidth="1"/>
    <col min="3" max="3" width="11.25390625" style="26" customWidth="1"/>
    <col min="4" max="4" width="13.625" style="26" customWidth="1"/>
    <col min="5" max="5" width="14.50390625" style="26" customWidth="1"/>
    <col min="6" max="6" width="13.25390625" style="26" customWidth="1"/>
    <col min="7" max="7" width="15.125" style="26" customWidth="1"/>
    <col min="8" max="8" width="16.375" style="26" customWidth="1"/>
    <col min="9" max="9" width="8.00390625" style="26" customWidth="1"/>
    <col min="10" max="10" width="8.50390625" style="26" customWidth="1"/>
    <col min="11" max="11" width="9.625" style="26" customWidth="1"/>
    <col min="12" max="12" width="11.25390625" style="26" customWidth="1"/>
    <col min="13" max="16384" width="9.00390625" style="26" customWidth="1"/>
  </cols>
  <sheetData>
    <row r="1" spans="1:7" ht="18">
      <c r="A1" s="26" t="s">
        <v>86</v>
      </c>
      <c r="E1" s="27" t="str">
        <f>' 創新或研究發展人員人事費'!E1</f>
        <v>xx年 x月</v>
      </c>
      <c r="F1" s="275" t="s">
        <v>185</v>
      </c>
      <c r="G1" s="171"/>
    </row>
    <row r="2" ht="17.25" thickBot="1">
      <c r="L2" s="214" t="s">
        <v>52</v>
      </c>
    </row>
    <row r="3" spans="1:12" ht="44.25" customHeight="1" thickBot="1">
      <c r="A3" s="467" t="s">
        <v>294</v>
      </c>
      <c r="B3" s="6" t="s">
        <v>298</v>
      </c>
      <c r="C3" s="213" t="s">
        <v>64</v>
      </c>
      <c r="D3" s="215" t="s">
        <v>299</v>
      </c>
      <c r="E3" s="215" t="s">
        <v>302</v>
      </c>
      <c r="F3" s="216" t="s">
        <v>87</v>
      </c>
      <c r="G3" s="216" t="s">
        <v>88</v>
      </c>
      <c r="H3" s="216" t="s">
        <v>89</v>
      </c>
      <c r="I3" s="217" t="s">
        <v>90</v>
      </c>
      <c r="J3" s="217" t="s">
        <v>91</v>
      </c>
      <c r="K3" s="216" t="s">
        <v>92</v>
      </c>
      <c r="L3" s="22" t="s">
        <v>157</v>
      </c>
    </row>
    <row r="4" spans="1:12" ht="17.25" thickTop="1">
      <c r="A4" s="172"/>
      <c r="B4" s="143"/>
      <c r="C4" s="143"/>
      <c r="D4" s="143"/>
      <c r="E4" s="143"/>
      <c r="F4" s="143"/>
      <c r="G4" s="143"/>
      <c r="H4" s="143" t="s">
        <v>93</v>
      </c>
      <c r="I4" s="143"/>
      <c r="J4" s="143"/>
      <c r="K4" s="143">
        <v>15000</v>
      </c>
      <c r="L4" s="69"/>
    </row>
    <row r="5" spans="1:12" ht="15">
      <c r="A5" s="172"/>
      <c r="B5" s="146"/>
      <c r="C5" s="146"/>
      <c r="D5" s="146"/>
      <c r="E5" s="147"/>
      <c r="F5" s="147"/>
      <c r="G5" s="143"/>
      <c r="H5" s="143"/>
      <c r="I5" s="143"/>
      <c r="J5" s="146"/>
      <c r="K5" s="145"/>
      <c r="L5" s="64"/>
    </row>
    <row r="6" spans="1:12" ht="15">
      <c r="A6" s="172"/>
      <c r="B6" s="143"/>
      <c r="C6" s="143"/>
      <c r="D6" s="143"/>
      <c r="E6" s="143"/>
      <c r="F6" s="143"/>
      <c r="G6" s="143"/>
      <c r="H6" s="143"/>
      <c r="I6" s="143"/>
      <c r="J6" s="143"/>
      <c r="K6" s="143"/>
      <c r="L6" s="69"/>
    </row>
    <row r="7" spans="1:12" ht="15">
      <c r="A7" s="172"/>
      <c r="B7" s="143"/>
      <c r="C7" s="143"/>
      <c r="D7" s="143"/>
      <c r="E7" s="143"/>
      <c r="F7" s="143"/>
      <c r="G7" s="143"/>
      <c r="H7" s="143"/>
      <c r="I7" s="143"/>
      <c r="J7" s="143"/>
      <c r="K7" s="143"/>
      <c r="L7" s="69"/>
    </row>
    <row r="8" spans="1:12" ht="15">
      <c r="A8" s="172"/>
      <c r="B8" s="143"/>
      <c r="C8" s="143"/>
      <c r="D8" s="143"/>
      <c r="E8" s="143"/>
      <c r="F8" s="143"/>
      <c r="G8" s="143"/>
      <c r="H8" s="143"/>
      <c r="I8" s="143"/>
      <c r="J8" s="143"/>
      <c r="K8" s="143"/>
      <c r="L8" s="69"/>
    </row>
    <row r="9" spans="1:12" ht="15">
      <c r="A9" s="172"/>
      <c r="B9" s="143"/>
      <c r="C9" s="143"/>
      <c r="D9" s="143"/>
      <c r="E9" s="143"/>
      <c r="F9" s="143"/>
      <c r="G9" s="143"/>
      <c r="H9" s="143"/>
      <c r="I9" s="143"/>
      <c r="J9" s="143"/>
      <c r="K9" s="143"/>
      <c r="L9" s="69"/>
    </row>
    <row r="10" spans="1:12" ht="15">
      <c r="A10" s="173"/>
      <c r="B10" s="150"/>
      <c r="C10" s="150"/>
      <c r="D10" s="150"/>
      <c r="E10" s="150"/>
      <c r="F10" s="150"/>
      <c r="G10" s="150"/>
      <c r="H10" s="150"/>
      <c r="I10" s="150"/>
      <c r="J10" s="150"/>
      <c r="K10" s="150"/>
      <c r="L10" s="72"/>
    </row>
    <row r="11" spans="1:12" ht="15">
      <c r="A11" s="173"/>
      <c r="B11" s="150"/>
      <c r="C11" s="150"/>
      <c r="D11" s="150"/>
      <c r="E11" s="150"/>
      <c r="F11" s="150"/>
      <c r="G11" s="150"/>
      <c r="H11" s="150"/>
      <c r="I11" s="150"/>
      <c r="J11" s="150"/>
      <c r="K11" s="150"/>
      <c r="L11" s="72"/>
    </row>
    <row r="12" spans="1:12" ht="15">
      <c r="A12" s="173"/>
      <c r="B12" s="150"/>
      <c r="C12" s="150"/>
      <c r="D12" s="150"/>
      <c r="E12" s="150"/>
      <c r="F12" s="150"/>
      <c r="G12" s="150"/>
      <c r="H12" s="150"/>
      <c r="I12" s="150"/>
      <c r="J12" s="150"/>
      <c r="K12" s="150"/>
      <c r="L12" s="72"/>
    </row>
    <row r="13" spans="1:12" ht="15">
      <c r="A13" s="173"/>
      <c r="B13" s="150"/>
      <c r="C13" s="150"/>
      <c r="D13" s="150"/>
      <c r="E13" s="150"/>
      <c r="F13" s="150"/>
      <c r="G13" s="150"/>
      <c r="H13" s="150"/>
      <c r="I13" s="150"/>
      <c r="J13" s="150"/>
      <c r="K13" s="150"/>
      <c r="L13" s="72"/>
    </row>
    <row r="14" spans="1:12" ht="15">
      <c r="A14" s="172"/>
      <c r="B14" s="143"/>
      <c r="C14" s="143"/>
      <c r="D14" s="143"/>
      <c r="E14" s="143"/>
      <c r="F14" s="143"/>
      <c r="G14" s="143"/>
      <c r="H14" s="143"/>
      <c r="I14" s="143"/>
      <c r="J14" s="143"/>
      <c r="K14" s="143"/>
      <c r="L14" s="69"/>
    </row>
    <row r="15" spans="1:12" ht="15">
      <c r="A15" s="172"/>
      <c r="B15" s="143"/>
      <c r="C15" s="143"/>
      <c r="D15" s="143"/>
      <c r="E15" s="143"/>
      <c r="F15" s="143"/>
      <c r="G15" s="143"/>
      <c r="H15" s="143"/>
      <c r="I15" s="143"/>
      <c r="J15" s="143"/>
      <c r="K15" s="143"/>
      <c r="L15" s="69"/>
    </row>
    <row r="16" spans="1:12" ht="15">
      <c r="A16" s="172"/>
      <c r="B16" s="143"/>
      <c r="C16" s="143"/>
      <c r="D16" s="143"/>
      <c r="E16" s="143"/>
      <c r="F16" s="143"/>
      <c r="G16" s="143"/>
      <c r="H16" s="143"/>
      <c r="I16" s="143"/>
      <c r="J16" s="143"/>
      <c r="K16" s="143"/>
      <c r="L16" s="69"/>
    </row>
    <row r="17" spans="1:12" ht="15">
      <c r="A17" s="174"/>
      <c r="B17" s="148"/>
      <c r="C17" s="148"/>
      <c r="D17" s="148"/>
      <c r="E17" s="148"/>
      <c r="F17" s="148"/>
      <c r="G17" s="148"/>
      <c r="H17" s="148"/>
      <c r="I17" s="148"/>
      <c r="J17" s="148"/>
      <c r="K17" s="148"/>
      <c r="L17" s="73"/>
    </row>
    <row r="18" spans="1:13" ht="17.25" thickBot="1">
      <c r="A18" s="218" t="s">
        <v>94</v>
      </c>
      <c r="B18" s="152"/>
      <c r="C18" s="152"/>
      <c r="D18" s="152"/>
      <c r="E18" s="152"/>
      <c r="F18" s="152"/>
      <c r="G18" s="152"/>
      <c r="H18" s="152"/>
      <c r="I18" s="152"/>
      <c r="J18" s="152"/>
      <c r="K18" s="152">
        <f>ROUND(SUM(K4:K17),0)</f>
        <v>15000</v>
      </c>
      <c r="L18" s="106"/>
      <c r="M18" s="55"/>
    </row>
    <row r="19" spans="2:12" ht="16.5">
      <c r="B19" s="2" t="s">
        <v>183</v>
      </c>
      <c r="C19" s="55"/>
      <c r="E19" s="118"/>
      <c r="F19" s="118"/>
      <c r="G19" s="2" t="s">
        <v>184</v>
      </c>
      <c r="H19" s="118"/>
      <c r="I19" s="118"/>
      <c r="J19" s="118"/>
      <c r="K19" s="55" t="s">
        <v>95</v>
      </c>
      <c r="L19" s="55"/>
    </row>
    <row r="20" spans="1:12" ht="12" customHeight="1">
      <c r="A20" s="8" t="s">
        <v>197</v>
      </c>
      <c r="B20" s="281"/>
      <c r="C20" s="281"/>
      <c r="D20" s="281"/>
      <c r="E20" s="281"/>
      <c r="F20" s="281"/>
      <c r="G20" s="281"/>
      <c r="H20" s="481" t="s">
        <v>201</v>
      </c>
      <c r="I20" s="483"/>
      <c r="J20" s="483"/>
      <c r="K20" s="483"/>
      <c r="L20" s="483"/>
    </row>
    <row r="21" spans="1:12" ht="12" customHeight="1">
      <c r="A21" s="281" t="s">
        <v>198</v>
      </c>
      <c r="B21" s="281"/>
      <c r="C21" s="281"/>
      <c r="D21" s="281"/>
      <c r="E21" s="281"/>
      <c r="F21" s="281"/>
      <c r="G21" s="281"/>
      <c r="H21" s="483"/>
      <c r="I21" s="483"/>
      <c r="J21" s="483"/>
      <c r="K21" s="483"/>
      <c r="L21" s="483"/>
    </row>
    <row r="22" spans="1:12" ht="12" customHeight="1">
      <c r="A22" s="281" t="s">
        <v>199</v>
      </c>
      <c r="B22" s="281"/>
      <c r="C22" s="281"/>
      <c r="D22" s="281"/>
      <c r="E22" s="281"/>
      <c r="F22" s="281"/>
      <c r="G22" s="281"/>
      <c r="H22" s="484"/>
      <c r="I22" s="484"/>
      <c r="J22" s="484"/>
      <c r="K22" s="484"/>
      <c r="L22" s="484"/>
    </row>
    <row r="23" spans="1:14" ht="12" customHeight="1">
      <c r="A23" s="281" t="s">
        <v>200</v>
      </c>
      <c r="B23" s="281"/>
      <c r="C23" s="281"/>
      <c r="D23" s="281"/>
      <c r="E23" s="281"/>
      <c r="F23" s="281"/>
      <c r="G23" s="281"/>
      <c r="H23" s="286" t="s">
        <v>222</v>
      </c>
      <c r="I23" s="286"/>
      <c r="J23" s="286"/>
      <c r="K23" s="286"/>
      <c r="L23" s="286"/>
      <c r="N23" s="267"/>
    </row>
    <row r="24" spans="1:12" ht="12" customHeight="1">
      <c r="A24" s="281" t="s">
        <v>221</v>
      </c>
      <c r="B24" s="281"/>
      <c r="C24" s="2"/>
      <c r="D24" s="2"/>
      <c r="E24" s="2"/>
      <c r="F24" s="2"/>
      <c r="G24" s="2"/>
      <c r="H24" s="286" t="s">
        <v>223</v>
      </c>
      <c r="I24" s="286"/>
      <c r="J24" s="286"/>
      <c r="K24" s="286"/>
      <c r="L24" s="286"/>
    </row>
    <row r="25" spans="8:12" ht="12" customHeight="1">
      <c r="H25" s="286" t="s">
        <v>306</v>
      </c>
      <c r="I25" s="287"/>
      <c r="J25" s="287"/>
      <c r="K25" s="287"/>
      <c r="L25" s="287"/>
    </row>
  </sheetData>
  <sheetProtection/>
  <mergeCells count="1">
    <mergeCell ref="H20:L22"/>
  </mergeCells>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96" r:id="rId1"/>
</worksheet>
</file>

<file path=xl/worksheets/sheet6.xml><?xml version="1.0" encoding="utf-8"?>
<worksheet xmlns="http://schemas.openxmlformats.org/spreadsheetml/2006/main" xmlns:r="http://schemas.openxmlformats.org/officeDocument/2006/relationships">
  <sheetPr>
    <pageSetUpPr fitToPage="1"/>
  </sheetPr>
  <dimension ref="A1:K31"/>
  <sheetViews>
    <sheetView view="pageLayout" zoomScaleSheetLayoutView="100" workbookViewId="0" topLeftCell="A13">
      <selection activeCell="H29" sqref="H29:K29"/>
    </sheetView>
  </sheetViews>
  <sheetFormatPr defaultColWidth="9.00390625" defaultRowHeight="16.5"/>
  <cols>
    <col min="1" max="1" width="14.75390625" style="26" customWidth="1"/>
    <col min="2" max="2" width="15.25390625" style="26" customWidth="1"/>
    <col min="3" max="3" width="13.125" style="26" customWidth="1"/>
    <col min="4" max="4" width="10.875" style="26" customWidth="1"/>
    <col min="5" max="5" width="11.375" style="26" customWidth="1"/>
    <col min="6" max="6" width="10.125" style="26" customWidth="1"/>
    <col min="7" max="7" width="22.375" style="26" customWidth="1"/>
    <col min="8" max="8" width="14.25390625" style="26" customWidth="1"/>
    <col min="9" max="9" width="9.50390625" style="26" customWidth="1"/>
    <col min="10" max="10" width="12.375" style="26" customWidth="1"/>
    <col min="11" max="11" width="11.75390625" style="26" customWidth="1"/>
    <col min="12" max="16384" width="9.00390625" style="26" customWidth="1"/>
  </cols>
  <sheetData>
    <row r="1" spans="1:8" ht="16.5" customHeight="1">
      <c r="A1" s="1" t="s">
        <v>190</v>
      </c>
      <c r="D1" s="27" t="str">
        <f>' 創新或研究發展人員人事費'!E1</f>
        <v>xx年 x月</v>
      </c>
      <c r="E1" s="485" t="s">
        <v>282</v>
      </c>
      <c r="F1" s="471"/>
      <c r="G1" s="471"/>
      <c r="H1" s="486"/>
    </row>
    <row r="2" spans="10:11" ht="17.25" thickBot="1">
      <c r="J2" s="498" t="s">
        <v>96</v>
      </c>
      <c r="K2" s="499"/>
    </row>
    <row r="3" spans="1:11" ht="16.5">
      <c r="A3" s="219" t="s">
        <v>97</v>
      </c>
      <c r="B3" s="29"/>
      <c r="C3" s="29"/>
      <c r="D3" s="29"/>
      <c r="E3" s="29"/>
      <c r="F3" s="29"/>
      <c r="G3" s="29"/>
      <c r="H3" s="29"/>
      <c r="I3" s="29"/>
      <c r="J3" s="153"/>
      <c r="K3" s="154"/>
    </row>
    <row r="4" spans="1:11" ht="34.5" thickBot="1">
      <c r="A4" s="298" t="s">
        <v>98</v>
      </c>
      <c r="B4" s="220" t="s">
        <v>99</v>
      </c>
      <c r="C4" s="221" t="s">
        <v>100</v>
      </c>
      <c r="D4" s="221" t="s">
        <v>101</v>
      </c>
      <c r="E4" s="221" t="s">
        <v>102</v>
      </c>
      <c r="F4" s="221" t="s">
        <v>103</v>
      </c>
      <c r="G4" s="297" t="s">
        <v>226</v>
      </c>
      <c r="H4" s="222" t="s">
        <v>104</v>
      </c>
      <c r="I4" s="223" t="s">
        <v>105</v>
      </c>
      <c r="J4" s="222" t="s">
        <v>106</v>
      </c>
      <c r="K4" s="225" t="s">
        <v>107</v>
      </c>
    </row>
    <row r="5" spans="1:11" ht="17.25" thickTop="1">
      <c r="A5" s="155" t="s">
        <v>108</v>
      </c>
      <c r="B5" s="226" t="s">
        <v>109</v>
      </c>
      <c r="C5" s="265" t="s">
        <v>152</v>
      </c>
      <c r="D5" s="91"/>
      <c r="E5" s="156">
        <v>500000</v>
      </c>
      <c r="F5" s="61">
        <v>1</v>
      </c>
      <c r="G5" s="156">
        <v>300000</v>
      </c>
      <c r="H5" s="157">
        <f aca="true" t="shared" si="0" ref="H5:H10">ROUND(G5/60,0)</f>
        <v>5000</v>
      </c>
      <c r="I5" s="158">
        <v>0.75</v>
      </c>
      <c r="J5" s="159">
        <f aca="true" t="shared" si="1" ref="J5:J10">ROUND(H5*I5,0)</f>
        <v>3750</v>
      </c>
      <c r="K5" s="160"/>
    </row>
    <row r="6" spans="1:11" ht="15">
      <c r="A6" s="155" t="s">
        <v>110</v>
      </c>
      <c r="B6" s="61" t="s">
        <v>111</v>
      </c>
      <c r="C6" s="265" t="s">
        <v>152</v>
      </c>
      <c r="D6" s="91"/>
      <c r="E6" s="156">
        <v>600000</v>
      </c>
      <c r="F6" s="61">
        <v>1</v>
      </c>
      <c r="G6" s="156">
        <v>400000</v>
      </c>
      <c r="H6" s="157">
        <f t="shared" si="0"/>
        <v>6667</v>
      </c>
      <c r="I6" s="158">
        <v>0.75</v>
      </c>
      <c r="J6" s="159">
        <f t="shared" si="1"/>
        <v>5000</v>
      </c>
      <c r="K6" s="161"/>
    </row>
    <row r="7" spans="1:11" ht="15">
      <c r="A7" s="155"/>
      <c r="B7" s="61"/>
      <c r="C7" s="265" t="s">
        <v>152</v>
      </c>
      <c r="D7" s="91"/>
      <c r="E7" s="156"/>
      <c r="F7" s="61"/>
      <c r="G7" s="156"/>
      <c r="H7" s="157">
        <f t="shared" si="0"/>
        <v>0</v>
      </c>
      <c r="I7" s="158">
        <v>0.75</v>
      </c>
      <c r="J7" s="159">
        <f t="shared" si="1"/>
        <v>0</v>
      </c>
      <c r="K7" s="161"/>
    </row>
    <row r="8" spans="1:11" ht="15">
      <c r="A8" s="162"/>
      <c r="B8" s="61"/>
      <c r="C8" s="265" t="s">
        <v>152</v>
      </c>
      <c r="D8" s="93"/>
      <c r="E8" s="156"/>
      <c r="F8" s="61"/>
      <c r="G8" s="61"/>
      <c r="H8" s="157">
        <f t="shared" si="0"/>
        <v>0</v>
      </c>
      <c r="I8" s="158">
        <v>0.75</v>
      </c>
      <c r="J8" s="159">
        <f t="shared" si="1"/>
        <v>0</v>
      </c>
      <c r="K8" s="161"/>
    </row>
    <row r="9" spans="1:11" ht="15">
      <c r="A9" s="112"/>
      <c r="B9" s="61"/>
      <c r="C9" s="265" t="s">
        <v>152</v>
      </c>
      <c r="D9" s="61"/>
      <c r="E9" s="61"/>
      <c r="F9" s="61"/>
      <c r="G9" s="61"/>
      <c r="H9" s="157">
        <f t="shared" si="0"/>
        <v>0</v>
      </c>
      <c r="I9" s="158">
        <v>0.75</v>
      </c>
      <c r="J9" s="159">
        <f t="shared" si="1"/>
        <v>0</v>
      </c>
      <c r="K9" s="161"/>
    </row>
    <row r="10" spans="1:11" ht="15">
      <c r="A10" s="137"/>
      <c r="B10" s="133"/>
      <c r="C10" s="265" t="s">
        <v>152</v>
      </c>
      <c r="D10" s="133"/>
      <c r="E10" s="133"/>
      <c r="F10" s="133"/>
      <c r="G10" s="133"/>
      <c r="H10" s="157">
        <f t="shared" si="0"/>
        <v>0</v>
      </c>
      <c r="I10" s="163">
        <v>0.75</v>
      </c>
      <c r="J10" s="159">
        <f t="shared" si="1"/>
        <v>0</v>
      </c>
      <c r="K10" s="164"/>
    </row>
    <row r="11" spans="1:11" ht="17.25" thickBot="1">
      <c r="A11" s="227" t="s">
        <v>112</v>
      </c>
      <c r="B11" s="140"/>
      <c r="C11" s="140"/>
      <c r="D11" s="140"/>
      <c r="E11" s="141">
        <f>SUM(E5:E10)</f>
        <v>1100000</v>
      </c>
      <c r="F11" s="141"/>
      <c r="G11" s="141">
        <f>SUM(G5:G10)</f>
        <v>700000</v>
      </c>
      <c r="H11" s="141">
        <f>SUM(H5:H10)</f>
        <v>11667</v>
      </c>
      <c r="I11" s="165"/>
      <c r="J11" s="166">
        <f>ROUND(SUM(J5:J10),0)</f>
        <v>8750</v>
      </c>
      <c r="K11" s="167"/>
    </row>
    <row r="12" spans="1:11" ht="16.5">
      <c r="A12" s="219" t="s">
        <v>113</v>
      </c>
      <c r="B12" s="29"/>
      <c r="C12" s="29"/>
      <c r="D12" s="29"/>
      <c r="E12" s="29"/>
      <c r="F12" s="29"/>
      <c r="G12" s="29"/>
      <c r="H12" s="29"/>
      <c r="I12" s="29"/>
      <c r="J12" s="153"/>
      <c r="K12" s="154"/>
    </row>
    <row r="13" spans="1:11" ht="34.5" thickBot="1">
      <c r="A13" s="298" t="s">
        <v>98</v>
      </c>
      <c r="B13" s="220" t="s">
        <v>99</v>
      </c>
      <c r="C13" s="221" t="s">
        <v>114</v>
      </c>
      <c r="D13" s="221" t="s">
        <v>115</v>
      </c>
      <c r="E13" s="221" t="s">
        <v>116</v>
      </c>
      <c r="F13" s="221" t="s">
        <v>103</v>
      </c>
      <c r="G13" s="221" t="s">
        <v>116</v>
      </c>
      <c r="H13" s="222" t="s">
        <v>104</v>
      </c>
      <c r="I13" s="222" t="s">
        <v>105</v>
      </c>
      <c r="J13" s="224" t="s">
        <v>106</v>
      </c>
      <c r="K13" s="225" t="s">
        <v>107</v>
      </c>
    </row>
    <row r="14" spans="1:11" ht="17.25" thickTop="1">
      <c r="A14" s="155" t="s">
        <v>117</v>
      </c>
      <c r="B14" s="226" t="s">
        <v>109</v>
      </c>
      <c r="C14" s="226"/>
      <c r="D14" s="91"/>
      <c r="E14" s="156">
        <v>500000</v>
      </c>
      <c r="F14" s="61">
        <v>1</v>
      </c>
      <c r="G14" s="168">
        <f>E14</f>
        <v>500000</v>
      </c>
      <c r="H14" s="157">
        <f>ROUND(G14/60,0)</f>
        <v>8333</v>
      </c>
      <c r="I14" s="158">
        <v>0.75</v>
      </c>
      <c r="J14" s="159">
        <f>ROUND(H14*I14,0)</f>
        <v>6250</v>
      </c>
      <c r="K14" s="160"/>
    </row>
    <row r="15" spans="1:11" ht="15">
      <c r="A15" s="155" t="s">
        <v>118</v>
      </c>
      <c r="B15" s="61" t="s">
        <v>111</v>
      </c>
      <c r="C15" s="61"/>
      <c r="D15" s="91"/>
      <c r="E15" s="156">
        <v>600000</v>
      </c>
      <c r="F15" s="61">
        <v>1</v>
      </c>
      <c r="G15" s="168">
        <f>E15</f>
        <v>600000</v>
      </c>
      <c r="H15" s="157">
        <f>ROUND(G15/60,0)</f>
        <v>10000</v>
      </c>
      <c r="I15" s="158">
        <v>0.75</v>
      </c>
      <c r="J15" s="159">
        <f>ROUND(H15*I15,0)</f>
        <v>7500</v>
      </c>
      <c r="K15" s="161"/>
    </row>
    <row r="16" spans="1:11" ht="15">
      <c r="A16" s="155" t="s">
        <v>119</v>
      </c>
      <c r="B16" s="61" t="s">
        <v>120</v>
      </c>
      <c r="C16" s="61"/>
      <c r="D16" s="91"/>
      <c r="E16" s="156">
        <v>580000</v>
      </c>
      <c r="F16" s="61">
        <v>1</v>
      </c>
      <c r="G16" s="168">
        <f>E16</f>
        <v>580000</v>
      </c>
      <c r="H16" s="157">
        <f>ROUND(G16/60,0)</f>
        <v>9667</v>
      </c>
      <c r="I16" s="158">
        <v>0.75</v>
      </c>
      <c r="J16" s="159">
        <f>ROUND(H16*I16,0)</f>
        <v>7250</v>
      </c>
      <c r="K16" s="161"/>
    </row>
    <row r="17" spans="1:11" ht="15">
      <c r="A17" s="60"/>
      <c r="B17" s="61"/>
      <c r="C17" s="61"/>
      <c r="D17" s="61"/>
      <c r="E17" s="61"/>
      <c r="F17" s="61"/>
      <c r="G17" s="169"/>
      <c r="H17" s="157">
        <f>ROUND(G17/60,0)</f>
        <v>0</v>
      </c>
      <c r="I17" s="158"/>
      <c r="J17" s="159">
        <f>ROUND(H17*I17,0)</f>
        <v>0</v>
      </c>
      <c r="K17" s="161"/>
    </row>
    <row r="18" spans="1:11" ht="15">
      <c r="A18" s="137"/>
      <c r="B18" s="133"/>
      <c r="C18" s="133"/>
      <c r="D18" s="133"/>
      <c r="E18" s="133"/>
      <c r="F18" s="133"/>
      <c r="G18" s="170"/>
      <c r="H18" s="157">
        <f>ROUND(G18/60,0)</f>
        <v>0</v>
      </c>
      <c r="I18" s="163"/>
      <c r="J18" s="159">
        <f>ROUND(H18*I18,0)</f>
        <v>0</v>
      </c>
      <c r="K18" s="164"/>
    </row>
    <row r="19" spans="1:11" ht="17.25" thickBot="1">
      <c r="A19" s="227" t="s">
        <v>112</v>
      </c>
      <c r="B19" s="140"/>
      <c r="C19" s="140"/>
      <c r="D19" s="140"/>
      <c r="E19" s="141">
        <f>SUM(E14:E18)</f>
        <v>1680000</v>
      </c>
      <c r="F19" s="141"/>
      <c r="G19" s="141">
        <f>SUM(G14:G18)</f>
        <v>1680000</v>
      </c>
      <c r="H19" s="141">
        <f>SUM(H14:H18)</f>
        <v>28000</v>
      </c>
      <c r="I19" s="165"/>
      <c r="J19" s="166">
        <f>ROUND(SUM(J14:J18),0)</f>
        <v>21000</v>
      </c>
      <c r="K19" s="167"/>
    </row>
    <row r="20" spans="1:11" s="316" customFormat="1" ht="17.25" thickBot="1">
      <c r="A20" s="487" t="s">
        <v>295</v>
      </c>
      <c r="B20" s="488"/>
      <c r="C20" s="489"/>
      <c r="D20" s="488"/>
      <c r="E20" s="488"/>
      <c r="F20" s="488"/>
      <c r="G20" s="488"/>
      <c r="H20" s="488"/>
      <c r="I20" s="488"/>
      <c r="J20" s="488"/>
      <c r="K20" s="490"/>
    </row>
    <row r="21" spans="1:11" s="316" customFormat="1" ht="35.25" customHeight="1" thickBot="1">
      <c r="A21" s="317" t="s">
        <v>294</v>
      </c>
      <c r="B21" s="318" t="s">
        <v>298</v>
      </c>
      <c r="C21" s="220" t="s">
        <v>64</v>
      </c>
      <c r="D21" s="468" t="s">
        <v>300</v>
      </c>
      <c r="E21" s="318" t="s">
        <v>303</v>
      </c>
      <c r="F21" s="318" t="s">
        <v>42</v>
      </c>
      <c r="G21" s="318" t="s">
        <v>297</v>
      </c>
      <c r="H21" s="318" t="s">
        <v>301</v>
      </c>
      <c r="I21" s="319" t="s">
        <v>296</v>
      </c>
      <c r="J21" s="319" t="s">
        <v>14</v>
      </c>
      <c r="K21" s="22" t="s">
        <v>157</v>
      </c>
    </row>
    <row r="22" spans="1:11" s="316" customFormat="1" ht="15.75" thickTop="1">
      <c r="A22" s="347"/>
      <c r="B22" s="348"/>
      <c r="C22" s="348"/>
      <c r="D22" s="348"/>
      <c r="E22" s="348"/>
      <c r="F22" s="349"/>
      <c r="G22" s="350"/>
      <c r="H22" s="351"/>
      <c r="I22" s="348"/>
      <c r="J22" s="322"/>
      <c r="K22" s="323"/>
    </row>
    <row r="23" spans="1:11" s="316" customFormat="1" ht="15">
      <c r="A23" s="320"/>
      <c r="B23" s="324"/>
      <c r="C23" s="324"/>
      <c r="D23" s="321"/>
      <c r="E23" s="321"/>
      <c r="F23" s="321"/>
      <c r="G23" s="325"/>
      <c r="H23" s="326"/>
      <c r="I23" s="324"/>
      <c r="J23" s="324"/>
      <c r="K23" s="327"/>
    </row>
    <row r="24" spans="1:11" s="316" customFormat="1" ht="15">
      <c r="A24" s="328"/>
      <c r="B24" s="329"/>
      <c r="C24" s="329"/>
      <c r="D24" s="329"/>
      <c r="E24" s="329"/>
      <c r="F24" s="330"/>
      <c r="G24" s="331"/>
      <c r="H24" s="332"/>
      <c r="I24" s="324"/>
      <c r="J24" s="324"/>
      <c r="K24" s="327"/>
    </row>
    <row r="25" spans="1:11" s="316" customFormat="1" ht="15">
      <c r="A25" s="333"/>
      <c r="B25" s="334"/>
      <c r="C25" s="335"/>
      <c r="D25" s="336"/>
      <c r="E25" s="491"/>
      <c r="F25" s="492"/>
      <c r="G25" s="493"/>
      <c r="H25" s="337"/>
      <c r="I25" s="338"/>
      <c r="J25" s="339"/>
      <c r="K25" s="340"/>
    </row>
    <row r="26" spans="1:11" s="316" customFormat="1" ht="15.75" thickBot="1">
      <c r="A26" s="341"/>
      <c r="B26" s="342"/>
      <c r="C26" s="342"/>
      <c r="D26" s="342"/>
      <c r="E26" s="495"/>
      <c r="F26" s="496"/>
      <c r="G26" s="497"/>
      <c r="H26" s="343"/>
      <c r="I26" s="344"/>
      <c r="J26" s="345"/>
      <c r="K26" s="346"/>
    </row>
    <row r="27" spans="1:10" ht="16.5">
      <c r="A27" s="55"/>
      <c r="B27" s="2" t="s">
        <v>183</v>
      </c>
      <c r="C27" s="55"/>
      <c r="D27" s="55"/>
      <c r="E27" s="55" t="s">
        <v>121</v>
      </c>
      <c r="F27" s="55" t="s">
        <v>121</v>
      </c>
      <c r="G27" s="56"/>
      <c r="H27" s="2" t="s">
        <v>184</v>
      </c>
      <c r="I27" s="56"/>
      <c r="J27" s="55"/>
    </row>
    <row r="28" spans="1:9" ht="12.75" customHeight="1">
      <c r="A28" s="228" t="s">
        <v>122</v>
      </c>
      <c r="D28" s="108"/>
      <c r="H28" s="229"/>
      <c r="I28" s="108"/>
    </row>
    <row r="29" spans="1:11" ht="78" customHeight="1">
      <c r="A29" s="494" t="s">
        <v>293</v>
      </c>
      <c r="B29" s="470"/>
      <c r="C29" s="470"/>
      <c r="D29" s="494" t="s">
        <v>307</v>
      </c>
      <c r="E29" s="470"/>
      <c r="F29" s="470"/>
      <c r="G29" s="470"/>
      <c r="H29" s="494"/>
      <c r="I29" s="470"/>
      <c r="J29" s="470"/>
      <c r="K29" s="470"/>
    </row>
    <row r="31" ht="16.5">
      <c r="E31" s="266"/>
    </row>
  </sheetData>
  <sheetProtection/>
  <mergeCells count="8">
    <mergeCell ref="E1:H1"/>
    <mergeCell ref="A20:K20"/>
    <mergeCell ref="E25:G25"/>
    <mergeCell ref="H29:K29"/>
    <mergeCell ref="A29:C29"/>
    <mergeCell ref="D29:G29"/>
    <mergeCell ref="E26:G26"/>
    <mergeCell ref="J2:K2"/>
  </mergeCells>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77" r:id="rId1"/>
</worksheet>
</file>

<file path=xl/worksheets/sheet7.xml><?xml version="1.0" encoding="utf-8"?>
<worksheet xmlns="http://schemas.openxmlformats.org/spreadsheetml/2006/main" xmlns:r="http://schemas.openxmlformats.org/officeDocument/2006/relationships">
  <sheetPr>
    <pageSetUpPr fitToPage="1"/>
  </sheetPr>
  <dimension ref="A1:P28"/>
  <sheetViews>
    <sheetView view="pageLayout" zoomScaleSheetLayoutView="100" workbookViewId="0" topLeftCell="A10">
      <selection activeCell="C13" sqref="C13"/>
    </sheetView>
  </sheetViews>
  <sheetFormatPr defaultColWidth="9.00390625" defaultRowHeight="16.5"/>
  <cols>
    <col min="1" max="1" width="14.125" style="26" customWidth="1"/>
    <col min="2" max="2" width="15.50390625" style="26" bestFit="1" customWidth="1"/>
    <col min="3" max="3" width="12.625" style="26" bestFit="1" customWidth="1"/>
    <col min="4" max="4" width="13.125" style="26" customWidth="1"/>
    <col min="5" max="5" width="12.625" style="26" bestFit="1" customWidth="1"/>
    <col min="6" max="6" width="21.25390625" style="26" customWidth="1"/>
    <col min="7" max="9" width="12.625" style="26" bestFit="1" customWidth="1"/>
    <col min="10" max="10" width="9.875" style="26" bestFit="1" customWidth="1"/>
    <col min="11" max="12" width="7.375" style="26" bestFit="1" customWidth="1"/>
    <col min="13" max="13" width="8.25390625" style="26" customWidth="1"/>
    <col min="14" max="14" width="10.375" style="26" customWidth="1"/>
    <col min="15" max="15" width="11.125" style="26" customWidth="1"/>
    <col min="16" max="16384" width="9.00390625" style="26" customWidth="1"/>
  </cols>
  <sheetData>
    <row r="1" spans="1:6" ht="18">
      <c r="A1" s="9" t="s">
        <v>40</v>
      </c>
      <c r="D1" s="27" t="str">
        <f>' 創新或研究發展人員人事費'!E1</f>
        <v>xx年 x月</v>
      </c>
      <c r="F1" s="4" t="s">
        <v>281</v>
      </c>
    </row>
    <row r="2" spans="14:15" ht="17.25" thickBot="1">
      <c r="N2" s="501" t="s">
        <v>46</v>
      </c>
      <c r="O2" s="499"/>
    </row>
    <row r="3" spans="1:15" ht="34.5" thickBot="1">
      <c r="A3" s="5" t="s">
        <v>2</v>
      </c>
      <c r="B3" s="6" t="s">
        <v>3</v>
      </c>
      <c r="C3" s="195" t="s">
        <v>4</v>
      </c>
      <c r="D3" s="195" t="s">
        <v>58</v>
      </c>
      <c r="E3" s="7" t="s">
        <v>5</v>
      </c>
      <c r="F3" s="6" t="s">
        <v>6</v>
      </c>
      <c r="G3" s="6" t="s">
        <v>48</v>
      </c>
      <c r="H3" s="6" t="s">
        <v>7</v>
      </c>
      <c r="I3" s="6" t="s">
        <v>8</v>
      </c>
      <c r="J3" s="6" t="s">
        <v>49</v>
      </c>
      <c r="K3" s="6" t="s">
        <v>9</v>
      </c>
      <c r="L3" s="196" t="s">
        <v>10</v>
      </c>
      <c r="M3" s="196" t="s">
        <v>11</v>
      </c>
      <c r="N3" s="6" t="s">
        <v>12</v>
      </c>
      <c r="O3" s="22" t="s">
        <v>157</v>
      </c>
    </row>
    <row r="4" spans="1:15" ht="15.75" thickTop="1">
      <c r="A4" s="506" t="s">
        <v>47</v>
      </c>
      <c r="B4" s="507"/>
      <c r="C4" s="197"/>
      <c r="D4" s="305"/>
      <c r="E4" s="306"/>
      <c r="F4" s="198"/>
      <c r="G4" s="198"/>
      <c r="H4" s="198"/>
      <c r="I4" s="198"/>
      <c r="J4" s="198"/>
      <c r="K4" s="198"/>
      <c r="L4" s="199"/>
      <c r="M4" s="199"/>
      <c r="N4" s="198"/>
      <c r="O4" s="142"/>
    </row>
    <row r="5" spans="1:15" ht="15">
      <c r="A5" s="60"/>
      <c r="B5" s="61"/>
      <c r="C5" s="61"/>
      <c r="D5" s="61"/>
      <c r="E5" s="61"/>
      <c r="F5" s="61"/>
      <c r="G5" s="61"/>
      <c r="H5" s="61"/>
      <c r="I5" s="61"/>
      <c r="J5" s="61"/>
      <c r="K5" s="61"/>
      <c r="L5" s="61"/>
      <c r="M5" s="61"/>
      <c r="N5" s="63">
        <v>19000</v>
      </c>
      <c r="O5" s="69"/>
    </row>
    <row r="6" spans="1:15" ht="15">
      <c r="A6" s="144"/>
      <c r="B6" s="61"/>
      <c r="C6" s="156"/>
      <c r="D6" s="156"/>
      <c r="E6" s="61"/>
      <c r="F6" s="91"/>
      <c r="G6" s="91"/>
      <c r="H6" s="91"/>
      <c r="I6" s="200"/>
      <c r="J6" s="200"/>
      <c r="K6" s="61"/>
      <c r="L6" s="61"/>
      <c r="M6" s="91"/>
      <c r="N6" s="63"/>
      <c r="O6" s="64"/>
    </row>
    <row r="7" spans="1:15" ht="15">
      <c r="A7" s="144"/>
      <c r="B7" s="61"/>
      <c r="C7" s="156"/>
      <c r="D7" s="156"/>
      <c r="E7" s="61"/>
      <c r="F7" s="61"/>
      <c r="G7" s="61"/>
      <c r="H7" s="61"/>
      <c r="I7" s="61"/>
      <c r="J7" s="61"/>
      <c r="K7" s="61"/>
      <c r="L7" s="61"/>
      <c r="M7" s="61"/>
      <c r="N7" s="63"/>
      <c r="O7" s="69"/>
    </row>
    <row r="8" spans="1:15" ht="15">
      <c r="A8" s="65"/>
      <c r="B8" s="66"/>
      <c r="C8" s="66"/>
      <c r="D8" s="66"/>
      <c r="E8" s="66"/>
      <c r="F8" s="66"/>
      <c r="G8" s="66"/>
      <c r="H8" s="66"/>
      <c r="I8" s="66"/>
      <c r="J8" s="66"/>
      <c r="K8" s="66"/>
      <c r="L8" s="66"/>
      <c r="M8" s="66"/>
      <c r="N8" s="68"/>
      <c r="O8" s="72"/>
    </row>
    <row r="9" spans="1:15" ht="15">
      <c r="A9" s="151"/>
      <c r="B9" s="66"/>
      <c r="C9" s="66"/>
      <c r="D9" s="66"/>
      <c r="E9" s="66"/>
      <c r="F9" s="66"/>
      <c r="G9" s="66"/>
      <c r="H9" s="66"/>
      <c r="I9" s="66"/>
      <c r="J9" s="66"/>
      <c r="K9" s="66"/>
      <c r="L9" s="66"/>
      <c r="M9" s="66"/>
      <c r="N9" s="68"/>
      <c r="O9" s="72"/>
    </row>
    <row r="10" spans="1:15" ht="15">
      <c r="A10" s="60"/>
      <c r="B10" s="61"/>
      <c r="C10" s="61"/>
      <c r="D10" s="61"/>
      <c r="E10" s="61"/>
      <c r="F10" s="61"/>
      <c r="G10" s="61"/>
      <c r="H10" s="61"/>
      <c r="I10" s="61"/>
      <c r="J10" s="61"/>
      <c r="K10" s="61"/>
      <c r="L10" s="61"/>
      <c r="M10" s="61"/>
      <c r="N10" s="63"/>
      <c r="O10" s="69"/>
    </row>
    <row r="11" spans="1:16" ht="15">
      <c r="A11" s="96"/>
      <c r="B11" s="133"/>
      <c r="C11" s="133"/>
      <c r="D11" s="133"/>
      <c r="E11" s="133"/>
      <c r="F11" s="133"/>
      <c r="G11" s="133"/>
      <c r="H11" s="133"/>
      <c r="I11" s="133"/>
      <c r="J11" s="133"/>
      <c r="K11" s="133"/>
      <c r="L11" s="133"/>
      <c r="M11" s="133"/>
      <c r="N11" s="139"/>
      <c r="O11" s="73"/>
      <c r="P11" s="55"/>
    </row>
    <row r="12" spans="1:16" ht="15">
      <c r="A12" s="149"/>
      <c r="B12" s="99"/>
      <c r="C12" s="99"/>
      <c r="D12" s="99"/>
      <c r="E12" s="99"/>
      <c r="F12" s="99"/>
      <c r="G12" s="99"/>
      <c r="H12" s="99"/>
      <c r="I12" s="99"/>
      <c r="J12" s="99"/>
      <c r="K12" s="99"/>
      <c r="L12" s="99"/>
      <c r="M12" s="99"/>
      <c r="N12" s="194"/>
      <c r="O12" s="77"/>
      <c r="P12" s="55"/>
    </row>
    <row r="13" spans="1:16" ht="17.25" thickBot="1">
      <c r="A13" s="10" t="s">
        <v>38</v>
      </c>
      <c r="B13" s="140"/>
      <c r="C13" s="141" t="s">
        <v>39</v>
      </c>
      <c r="D13" s="141"/>
      <c r="E13" s="141"/>
      <c r="F13" s="270"/>
      <c r="G13" s="141"/>
      <c r="H13" s="141"/>
      <c r="I13" s="141"/>
      <c r="J13" s="141"/>
      <c r="K13" s="141"/>
      <c r="L13" s="141" t="s">
        <v>39</v>
      </c>
      <c r="M13" s="141"/>
      <c r="N13" s="82">
        <f>ROUND(SUM(N5:N12),0)</f>
        <v>19000</v>
      </c>
      <c r="O13" s="106"/>
      <c r="P13" s="55"/>
    </row>
    <row r="14" spans="1:15" ht="15">
      <c r="A14" s="506" t="s">
        <v>15</v>
      </c>
      <c r="B14" s="507"/>
      <c r="C14" s="197"/>
      <c r="D14" s="197"/>
      <c r="E14" s="198"/>
      <c r="F14" s="198"/>
      <c r="G14" s="198"/>
      <c r="H14" s="198"/>
      <c r="I14" s="198"/>
      <c r="J14" s="198"/>
      <c r="K14" s="198"/>
      <c r="L14" s="199"/>
      <c r="M14" s="199"/>
      <c r="N14" s="198"/>
      <c r="O14" s="142"/>
    </row>
    <row r="15" spans="1:15" ht="15">
      <c r="A15" s="60"/>
      <c r="B15" s="61"/>
      <c r="C15" s="61"/>
      <c r="D15" s="61"/>
      <c r="E15" s="61"/>
      <c r="F15" s="61"/>
      <c r="G15" s="61"/>
      <c r="H15" s="61"/>
      <c r="I15" s="61"/>
      <c r="J15" s="61"/>
      <c r="K15" s="61"/>
      <c r="L15" s="61"/>
      <c r="M15" s="61"/>
      <c r="N15" s="63">
        <v>70000</v>
      </c>
      <c r="O15" s="69"/>
    </row>
    <row r="16" spans="1:15" ht="15">
      <c r="A16" s="144"/>
      <c r="B16" s="61"/>
      <c r="C16" s="156"/>
      <c r="D16" s="156"/>
      <c r="E16" s="61"/>
      <c r="F16" s="91"/>
      <c r="G16" s="91"/>
      <c r="H16" s="91"/>
      <c r="I16" s="200"/>
      <c r="J16" s="200"/>
      <c r="K16" s="61"/>
      <c r="L16" s="61"/>
      <c r="M16" s="91"/>
      <c r="N16" s="63"/>
      <c r="O16" s="64"/>
    </row>
    <row r="17" spans="1:15" ht="15">
      <c r="A17" s="60"/>
      <c r="B17" s="61"/>
      <c r="C17" s="61"/>
      <c r="D17" s="61"/>
      <c r="E17" s="61"/>
      <c r="F17" s="61"/>
      <c r="G17" s="61"/>
      <c r="H17" s="61"/>
      <c r="I17" s="61"/>
      <c r="J17" s="61"/>
      <c r="K17" s="61"/>
      <c r="L17" s="61"/>
      <c r="M17" s="61"/>
      <c r="N17" s="63"/>
      <c r="O17" s="69"/>
    </row>
    <row r="18" spans="1:15" ht="15">
      <c r="A18" s="60"/>
      <c r="B18" s="61"/>
      <c r="C18" s="61"/>
      <c r="D18" s="61"/>
      <c r="E18" s="61"/>
      <c r="F18" s="61"/>
      <c r="G18" s="61"/>
      <c r="H18" s="61"/>
      <c r="I18" s="61"/>
      <c r="J18" s="61"/>
      <c r="K18" s="61"/>
      <c r="L18" s="61"/>
      <c r="M18" s="61"/>
      <c r="N18" s="63"/>
      <c r="O18" s="69"/>
    </row>
    <row r="19" spans="1:15" ht="15">
      <c r="A19" s="96"/>
      <c r="B19" s="133"/>
      <c r="C19" s="133"/>
      <c r="D19" s="133"/>
      <c r="E19" s="133"/>
      <c r="F19" s="133"/>
      <c r="G19" s="133"/>
      <c r="H19" s="133"/>
      <c r="I19" s="133"/>
      <c r="J19" s="133"/>
      <c r="K19" s="133"/>
      <c r="L19" s="133"/>
      <c r="M19" s="133"/>
      <c r="N19" s="139"/>
      <c r="O19" s="73"/>
    </row>
    <row r="20" spans="1:15" ht="15">
      <c r="A20" s="149"/>
      <c r="B20" s="99"/>
      <c r="C20" s="99"/>
      <c r="D20" s="99"/>
      <c r="E20" s="99"/>
      <c r="F20" s="99"/>
      <c r="G20" s="99"/>
      <c r="H20" s="99"/>
      <c r="I20" s="99"/>
      <c r="J20" s="99"/>
      <c r="K20" s="99"/>
      <c r="L20" s="99"/>
      <c r="M20" s="99"/>
      <c r="N20" s="194"/>
      <c r="O20" s="77"/>
    </row>
    <row r="21" spans="1:15" ht="17.25" thickBot="1">
      <c r="A21" s="10" t="s">
        <v>38</v>
      </c>
      <c r="B21" s="140"/>
      <c r="C21" s="141" t="s">
        <v>39</v>
      </c>
      <c r="D21" s="141"/>
      <c r="E21" s="141"/>
      <c r="F21" s="141"/>
      <c r="G21" s="141"/>
      <c r="H21" s="141"/>
      <c r="I21" s="141"/>
      <c r="J21" s="141"/>
      <c r="K21" s="141"/>
      <c r="L21" s="141" t="s">
        <v>39</v>
      </c>
      <c r="M21" s="141"/>
      <c r="N21" s="82">
        <f>ROUND(SUM(N15:N20),0)</f>
        <v>70000</v>
      </c>
      <c r="O21" s="106"/>
    </row>
    <row r="22" spans="1:15" ht="16.5">
      <c r="A22" s="55"/>
      <c r="B22" s="2" t="s">
        <v>183</v>
      </c>
      <c r="C22" s="55"/>
      <c r="D22" s="55" t="s">
        <v>39</v>
      </c>
      <c r="E22" s="55" t="s">
        <v>39</v>
      </c>
      <c r="F22" s="56"/>
      <c r="G22" s="2" t="s">
        <v>184</v>
      </c>
      <c r="H22" s="56"/>
      <c r="I22" s="56"/>
      <c r="J22" s="56"/>
      <c r="K22" s="56"/>
      <c r="L22" s="56"/>
      <c r="M22" s="118"/>
      <c r="N22" s="55"/>
      <c r="O22" s="55"/>
    </row>
    <row r="23" spans="1:15" ht="15">
      <c r="A23" s="500" t="s">
        <v>197</v>
      </c>
      <c r="B23" s="500"/>
      <c r="C23" s="500"/>
      <c r="D23" s="283" t="s">
        <v>256</v>
      </c>
      <c r="E23" s="283"/>
      <c r="F23" s="283"/>
      <c r="G23" s="283"/>
      <c r="H23" s="283"/>
      <c r="I23" s="283"/>
      <c r="J23" s="502" t="s">
        <v>259</v>
      </c>
      <c r="K23" s="502"/>
      <c r="L23" s="502"/>
      <c r="M23" s="502"/>
      <c r="N23" s="502"/>
      <c r="O23" s="502"/>
    </row>
    <row r="24" spans="1:15" ht="15">
      <c r="A24" s="500" t="s">
        <v>254</v>
      </c>
      <c r="B24" s="500"/>
      <c r="C24" s="500"/>
      <c r="D24" s="283" t="s">
        <v>257</v>
      </c>
      <c r="E24" s="283"/>
      <c r="F24" s="283"/>
      <c r="G24" s="283"/>
      <c r="H24" s="283"/>
      <c r="I24" s="283"/>
      <c r="J24" s="503" t="s">
        <v>260</v>
      </c>
      <c r="K24" s="503"/>
      <c r="L24" s="503"/>
      <c r="M24" s="503"/>
      <c r="N24" s="503"/>
      <c r="O24" s="503"/>
    </row>
    <row r="25" spans="1:9" ht="15">
      <c r="A25" s="500" t="s">
        <v>255</v>
      </c>
      <c r="B25" s="500"/>
      <c r="C25" s="500"/>
      <c r="D25" s="494" t="s">
        <v>258</v>
      </c>
      <c r="E25" s="494"/>
      <c r="F25" s="494"/>
      <c r="G25" s="494"/>
      <c r="H25" s="494"/>
      <c r="I25" s="494"/>
    </row>
    <row r="26" spans="1:15" ht="15.75" customHeight="1">
      <c r="A26" s="500" t="s">
        <v>220</v>
      </c>
      <c r="B26" s="500"/>
      <c r="C26" s="500"/>
      <c r="D26" s="505"/>
      <c r="E26" s="505"/>
      <c r="F26" s="505"/>
      <c r="G26" s="505"/>
      <c r="H26" s="505"/>
      <c r="I26" s="505"/>
      <c r="J26" s="504"/>
      <c r="K26" s="504"/>
      <c r="L26" s="504"/>
      <c r="M26" s="504"/>
      <c r="N26" s="504"/>
      <c r="O26" s="504"/>
    </row>
    <row r="27" spans="1:3" ht="15.75" customHeight="1">
      <c r="A27" s="274" t="s">
        <v>158</v>
      </c>
      <c r="B27" s="1"/>
      <c r="C27" s="1"/>
    </row>
    <row r="28" ht="16.5">
      <c r="H28" s="288"/>
    </row>
  </sheetData>
  <sheetProtection/>
  <mergeCells count="11">
    <mergeCell ref="A25:C25"/>
    <mergeCell ref="A26:C26"/>
    <mergeCell ref="N2:O2"/>
    <mergeCell ref="J23:O23"/>
    <mergeCell ref="J24:O24"/>
    <mergeCell ref="J26:O26"/>
    <mergeCell ref="D25:I26"/>
    <mergeCell ref="A14:B14"/>
    <mergeCell ref="A4:B4"/>
    <mergeCell ref="A23:C23"/>
    <mergeCell ref="A24:C24"/>
  </mergeCells>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77" r:id="rId1"/>
</worksheet>
</file>

<file path=xl/worksheets/sheet8.xml><?xml version="1.0" encoding="utf-8"?>
<worksheet xmlns="http://schemas.openxmlformats.org/spreadsheetml/2006/main" xmlns:r="http://schemas.openxmlformats.org/officeDocument/2006/relationships">
  <sheetPr>
    <tabColor indexed="10"/>
    <pageSetUpPr fitToPage="1"/>
  </sheetPr>
  <dimension ref="A1:K39"/>
  <sheetViews>
    <sheetView view="pageLayout" zoomScaleSheetLayoutView="100" workbookViewId="0" topLeftCell="A20">
      <selection activeCell="A36" sqref="A36"/>
    </sheetView>
  </sheetViews>
  <sheetFormatPr defaultColWidth="9.00390625" defaultRowHeight="16.5"/>
  <cols>
    <col min="1" max="1" width="15.25390625" style="26" customWidth="1"/>
    <col min="2" max="2" width="13.75390625" style="26" customWidth="1"/>
    <col min="3" max="3" width="15.875" style="26" customWidth="1"/>
    <col min="4" max="4" width="11.00390625" style="26" customWidth="1"/>
    <col min="5" max="5" width="14.875" style="26" customWidth="1"/>
    <col min="6" max="6" width="16.50390625" style="26" customWidth="1"/>
    <col min="7" max="7" width="13.625" style="26" customWidth="1"/>
    <col min="8" max="8" width="20.125" style="26" customWidth="1"/>
    <col min="9" max="9" width="10.25390625" style="26" customWidth="1"/>
    <col min="10" max="10" width="12.75390625" style="26" customWidth="1"/>
    <col min="11" max="11" width="11.125" style="26" customWidth="1"/>
    <col min="12" max="16384" width="9.00390625" style="26" customWidth="1"/>
  </cols>
  <sheetData>
    <row r="1" ht="16.5">
      <c r="A1" s="9" t="s">
        <v>59</v>
      </c>
    </row>
    <row r="2" spans="5:8" ht="18">
      <c r="E2" s="27" t="str">
        <f>' 創新或研究發展人員人事費'!E1</f>
        <v>xx年 x月</v>
      </c>
      <c r="F2" s="4" t="s">
        <v>283</v>
      </c>
      <c r="H2" s="28"/>
    </row>
    <row r="4" spans="1:11" ht="15.75" thickBot="1">
      <c r="A4" s="311" t="s">
        <v>284</v>
      </c>
      <c r="B4" s="134"/>
      <c r="D4" s="135"/>
      <c r="F4" s="134"/>
      <c r="G4" s="134"/>
      <c r="J4" s="501" t="s">
        <v>41</v>
      </c>
      <c r="K4" s="501"/>
    </row>
    <row r="5" spans="1:11" ht="34.5" thickBot="1">
      <c r="A5" s="11" t="s">
        <v>5</v>
      </c>
      <c r="B5" s="12" t="s">
        <v>6</v>
      </c>
      <c r="C5" s="7" t="s">
        <v>48</v>
      </c>
      <c r="D5" s="12" t="s">
        <v>7</v>
      </c>
      <c r="E5" s="12" t="s">
        <v>8</v>
      </c>
      <c r="F5" s="12" t="s">
        <v>42</v>
      </c>
      <c r="G5" s="12" t="s">
        <v>43</v>
      </c>
      <c r="H5" s="12" t="s">
        <v>229</v>
      </c>
      <c r="I5" s="12" t="s">
        <v>50</v>
      </c>
      <c r="J5" s="12" t="s">
        <v>12</v>
      </c>
      <c r="K5" s="22" t="s">
        <v>157</v>
      </c>
    </row>
    <row r="6" spans="1:11" ht="15.75" thickTop="1">
      <c r="A6" s="136"/>
      <c r="B6" s="116"/>
      <c r="C6" s="116"/>
      <c r="D6" s="61"/>
      <c r="E6" s="61"/>
      <c r="F6" s="61"/>
      <c r="G6" s="61"/>
      <c r="H6" s="61"/>
      <c r="I6" s="13" t="s">
        <v>51</v>
      </c>
      <c r="J6" s="156">
        <v>1000000</v>
      </c>
      <c r="K6" s="69"/>
    </row>
    <row r="7" spans="1:11" ht="15">
      <c r="A7" s="112"/>
      <c r="B7" s="111"/>
      <c r="C7" s="111"/>
      <c r="D7" s="61"/>
      <c r="E7" s="61"/>
      <c r="F7" s="61"/>
      <c r="G7" s="61"/>
      <c r="H7" s="61"/>
      <c r="I7" s="61"/>
      <c r="J7" s="61"/>
      <c r="K7" s="69"/>
    </row>
    <row r="8" spans="1:11" ht="15">
      <c r="A8" s="137"/>
      <c r="B8" s="138"/>
      <c r="C8" s="138"/>
      <c r="D8" s="133"/>
      <c r="E8" s="133"/>
      <c r="F8" s="133"/>
      <c r="G8" s="133"/>
      <c r="H8" s="133"/>
      <c r="I8" s="133"/>
      <c r="J8" s="133"/>
      <c r="K8" s="73"/>
    </row>
    <row r="9" spans="1:11" ht="17.25" thickBot="1">
      <c r="A9" s="508" t="s">
        <v>45</v>
      </c>
      <c r="B9" s="509"/>
      <c r="C9" s="509"/>
      <c r="D9" s="509"/>
      <c r="E9" s="509"/>
      <c r="F9" s="510"/>
      <c r="G9" s="309"/>
      <c r="H9" s="309"/>
      <c r="I9" s="309"/>
      <c r="J9" s="307">
        <f>ROUND(SUM(J6:J8),0)</f>
        <v>1000000</v>
      </c>
      <c r="K9" s="310"/>
    </row>
    <row r="10" spans="1:11" ht="17.25" customHeight="1" thickBot="1">
      <c r="A10" s="511" t="s">
        <v>150</v>
      </c>
      <c r="B10" s="511"/>
      <c r="C10" s="511"/>
      <c r="D10" s="511"/>
      <c r="E10" s="511"/>
      <c r="F10" s="511"/>
      <c r="G10" s="511"/>
      <c r="H10" s="511"/>
      <c r="I10" s="511"/>
      <c r="J10" s="511"/>
      <c r="K10" s="511"/>
    </row>
    <row r="11" spans="1:11" ht="34.5" thickBot="1">
      <c r="A11" s="11" t="s">
        <v>5</v>
      </c>
      <c r="B11" s="12" t="s">
        <v>6</v>
      </c>
      <c r="C11" s="7" t="s">
        <v>48</v>
      </c>
      <c r="D11" s="12" t="s">
        <v>7</v>
      </c>
      <c r="E11" s="12" t="s">
        <v>8</v>
      </c>
      <c r="F11" s="12" t="s">
        <v>42</v>
      </c>
      <c r="G11" s="12" t="s">
        <v>43</v>
      </c>
      <c r="H11" s="12" t="s">
        <v>44</v>
      </c>
      <c r="I11" s="12" t="s">
        <v>50</v>
      </c>
      <c r="J11" s="12" t="s">
        <v>12</v>
      </c>
      <c r="K11" s="22" t="s">
        <v>157</v>
      </c>
    </row>
    <row r="12" spans="1:11" ht="15.75" thickTop="1">
      <c r="A12" s="112"/>
      <c r="B12" s="111"/>
      <c r="C12" s="111"/>
      <c r="D12" s="61"/>
      <c r="E12" s="61"/>
      <c r="F12" s="61"/>
      <c r="G12" s="61"/>
      <c r="H12" s="61"/>
      <c r="I12" s="61"/>
      <c r="J12" s="63">
        <v>400000</v>
      </c>
      <c r="K12" s="69"/>
    </row>
    <row r="13" spans="1:11" ht="15">
      <c r="A13" s="112"/>
      <c r="B13" s="111"/>
      <c r="C13" s="111"/>
      <c r="D13" s="61"/>
      <c r="E13" s="61"/>
      <c r="F13" s="61"/>
      <c r="G13" s="61"/>
      <c r="H13" s="61"/>
      <c r="I13" s="61"/>
      <c r="J13" s="63"/>
      <c r="K13" s="69"/>
    </row>
    <row r="14" spans="1:11" ht="15">
      <c r="A14" s="96"/>
      <c r="B14" s="133"/>
      <c r="C14" s="133"/>
      <c r="D14" s="133"/>
      <c r="E14" s="133"/>
      <c r="F14" s="133"/>
      <c r="G14" s="133"/>
      <c r="H14" s="133"/>
      <c r="I14" s="133"/>
      <c r="J14" s="139"/>
      <c r="K14" s="73"/>
    </row>
    <row r="15" spans="1:11" ht="17.25" thickBot="1">
      <c r="A15" s="508" t="s">
        <v>45</v>
      </c>
      <c r="B15" s="509"/>
      <c r="C15" s="509"/>
      <c r="D15" s="509"/>
      <c r="E15" s="509"/>
      <c r="F15" s="510"/>
      <c r="G15" s="309"/>
      <c r="H15" s="309"/>
      <c r="I15" s="309"/>
      <c r="J15" s="307">
        <f>ROUND(SUM(J12:J14),0)</f>
        <v>400000</v>
      </c>
      <c r="K15" s="310"/>
    </row>
    <row r="16" spans="1:11" s="55" customFormat="1" ht="17.25" customHeight="1" thickBot="1">
      <c r="A16" s="511" t="s">
        <v>278</v>
      </c>
      <c r="B16" s="511"/>
      <c r="C16" s="511"/>
      <c r="D16" s="511"/>
      <c r="E16" s="511"/>
      <c r="F16" s="511"/>
      <c r="G16" s="511"/>
      <c r="H16" s="511"/>
      <c r="I16" s="511"/>
      <c r="J16" s="511"/>
      <c r="K16" s="511"/>
    </row>
    <row r="17" spans="1:11" ht="35.25" customHeight="1" thickBot="1">
      <c r="A17" s="11" t="s">
        <v>5</v>
      </c>
      <c r="B17" s="12" t="s">
        <v>6</v>
      </c>
      <c r="C17" s="7" t="s">
        <v>48</v>
      </c>
      <c r="D17" s="12" t="s">
        <v>7</v>
      </c>
      <c r="E17" s="12" t="s">
        <v>8</v>
      </c>
      <c r="F17" s="12" t="s">
        <v>42</v>
      </c>
      <c r="G17" s="12" t="s">
        <v>43</v>
      </c>
      <c r="H17" s="12" t="s">
        <v>44</v>
      </c>
      <c r="I17" s="12" t="s">
        <v>50</v>
      </c>
      <c r="J17" s="12" t="s">
        <v>12</v>
      </c>
      <c r="K17" s="22" t="s">
        <v>157</v>
      </c>
    </row>
    <row r="18" spans="1:11" ht="15.75" thickTop="1">
      <c r="A18" s="112"/>
      <c r="B18" s="111"/>
      <c r="C18" s="111"/>
      <c r="D18" s="61"/>
      <c r="E18" s="61"/>
      <c r="F18" s="61"/>
      <c r="G18" s="61"/>
      <c r="H18" s="61"/>
      <c r="I18" s="61"/>
      <c r="J18" s="63">
        <v>400000</v>
      </c>
      <c r="K18" s="69"/>
    </row>
    <row r="19" spans="1:11" ht="15">
      <c r="A19" s="112"/>
      <c r="B19" s="111"/>
      <c r="C19" s="111"/>
      <c r="D19" s="61"/>
      <c r="E19" s="61"/>
      <c r="F19" s="61"/>
      <c r="G19" s="61"/>
      <c r="H19" s="61"/>
      <c r="I19" s="61"/>
      <c r="J19" s="63"/>
      <c r="K19" s="69"/>
    </row>
    <row r="20" spans="1:11" ht="15">
      <c r="A20" s="96"/>
      <c r="B20" s="133"/>
      <c r="C20" s="133"/>
      <c r="D20" s="133"/>
      <c r="E20" s="133"/>
      <c r="F20" s="133"/>
      <c r="G20" s="133"/>
      <c r="H20" s="133"/>
      <c r="I20" s="133"/>
      <c r="J20" s="139"/>
      <c r="K20" s="73"/>
    </row>
    <row r="21" spans="1:11" ht="17.25" thickBot="1">
      <c r="A21" s="508" t="s">
        <v>45</v>
      </c>
      <c r="B21" s="509"/>
      <c r="C21" s="509"/>
      <c r="D21" s="509"/>
      <c r="E21" s="509"/>
      <c r="F21" s="510"/>
      <c r="G21" s="309"/>
      <c r="H21" s="309"/>
      <c r="I21" s="309"/>
      <c r="J21" s="307">
        <f>ROUND(SUM(J18:J20),0)</f>
        <v>400000</v>
      </c>
      <c r="K21" s="310"/>
    </row>
    <row r="22" spans="1:11" ht="15.75" thickBot="1">
      <c r="A22" s="511" t="s">
        <v>149</v>
      </c>
      <c r="B22" s="511"/>
      <c r="C22" s="511"/>
      <c r="D22" s="511"/>
      <c r="E22" s="511"/>
      <c r="F22" s="511"/>
      <c r="G22" s="511"/>
      <c r="H22" s="511"/>
      <c r="I22" s="511"/>
      <c r="J22" s="511"/>
      <c r="K22" s="511"/>
    </row>
    <row r="23" spans="1:11" ht="17.25" customHeight="1" thickBot="1">
      <c r="A23" s="11" t="s">
        <v>5</v>
      </c>
      <c r="B23" s="12" t="s">
        <v>6</v>
      </c>
      <c r="C23" s="7" t="s">
        <v>48</v>
      </c>
      <c r="D23" s="12" t="s">
        <v>7</v>
      </c>
      <c r="E23" s="12" t="s">
        <v>8</v>
      </c>
      <c r="F23" s="12" t="s">
        <v>42</v>
      </c>
      <c r="G23" s="12" t="s">
        <v>153</v>
      </c>
      <c r="H23" s="12" t="s">
        <v>151</v>
      </c>
      <c r="I23" s="12" t="s">
        <v>50</v>
      </c>
      <c r="J23" s="12" t="s">
        <v>12</v>
      </c>
      <c r="K23" s="22" t="s">
        <v>157</v>
      </c>
    </row>
    <row r="24" spans="1:11" ht="17.25" customHeight="1" thickTop="1">
      <c r="A24" s="112"/>
      <c r="B24" s="111"/>
      <c r="C24" s="111"/>
      <c r="D24" s="61"/>
      <c r="E24" s="61"/>
      <c r="F24" s="61"/>
      <c r="G24" s="61"/>
      <c r="H24" s="61"/>
      <c r="I24" s="61"/>
      <c r="J24" s="63">
        <v>20000</v>
      </c>
      <c r="K24" s="69"/>
    </row>
    <row r="25" spans="1:11" ht="17.25" customHeight="1">
      <c r="A25" s="60"/>
      <c r="B25" s="61"/>
      <c r="C25" s="61"/>
      <c r="D25" s="61"/>
      <c r="E25" s="61"/>
      <c r="F25" s="61"/>
      <c r="G25" s="61"/>
      <c r="H25" s="61"/>
      <c r="I25" s="61"/>
      <c r="J25" s="63"/>
      <c r="K25" s="69"/>
    </row>
    <row r="26" spans="1:11" ht="17.25" customHeight="1">
      <c r="A26" s="96"/>
      <c r="B26" s="133"/>
      <c r="C26" s="133"/>
      <c r="D26" s="133"/>
      <c r="E26" s="133"/>
      <c r="F26" s="133"/>
      <c r="G26" s="133"/>
      <c r="H26" s="133"/>
      <c r="I26" s="133"/>
      <c r="J26" s="139"/>
      <c r="K26" s="73"/>
    </row>
    <row r="27" spans="1:11" ht="15" customHeight="1" thickBot="1">
      <c r="A27" s="508" t="s">
        <v>45</v>
      </c>
      <c r="B27" s="509"/>
      <c r="C27" s="509"/>
      <c r="D27" s="509"/>
      <c r="E27" s="509"/>
      <c r="F27" s="510"/>
      <c r="G27" s="140"/>
      <c r="H27" s="140"/>
      <c r="I27" s="140"/>
      <c r="J27" s="307">
        <f>ROUND(SUM(J24:J26),0)</f>
        <v>20000</v>
      </c>
      <c r="K27" s="106"/>
    </row>
    <row r="28" spans="1:10" ht="17.25" customHeight="1">
      <c r="A28" s="55"/>
      <c r="B28" s="2" t="s">
        <v>183</v>
      </c>
      <c r="C28" s="55"/>
      <c r="D28" s="55" t="s">
        <v>39</v>
      </c>
      <c r="E28" s="55" t="s">
        <v>39</v>
      </c>
      <c r="F28" s="56"/>
      <c r="G28" s="2" t="s">
        <v>188</v>
      </c>
      <c r="H28" s="131"/>
      <c r="I28" s="56"/>
      <c r="J28" s="55"/>
    </row>
    <row r="29" spans="1:10" ht="17.25" customHeight="1">
      <c r="A29" s="291" t="s">
        <v>197</v>
      </c>
      <c r="B29" s="312"/>
      <c r="C29" s="313"/>
      <c r="D29" s="290"/>
      <c r="E29" s="482" t="s">
        <v>285</v>
      </c>
      <c r="F29" s="482"/>
      <c r="G29" s="482"/>
      <c r="H29" s="482"/>
      <c r="I29" s="482"/>
      <c r="J29" s="55"/>
    </row>
    <row r="30" spans="1:10" ht="15">
      <c r="A30" s="314" t="s">
        <v>198</v>
      </c>
      <c r="B30" s="312"/>
      <c r="C30" s="313"/>
      <c r="D30" s="290"/>
      <c r="E30" s="482"/>
      <c r="F30" s="482"/>
      <c r="G30" s="482"/>
      <c r="H30" s="482"/>
      <c r="I30" s="482"/>
      <c r="J30" s="55"/>
    </row>
    <row r="31" spans="1:9" ht="15">
      <c r="A31" s="312" t="s">
        <v>286</v>
      </c>
      <c r="B31" s="312"/>
      <c r="C31" s="312"/>
      <c r="D31" s="289"/>
      <c r="E31" s="482"/>
      <c r="F31" s="482"/>
      <c r="G31" s="482"/>
      <c r="H31" s="482"/>
      <c r="I31" s="482"/>
    </row>
    <row r="32" spans="1:10" ht="16.5">
      <c r="A32" s="312" t="s">
        <v>287</v>
      </c>
      <c r="B32" s="312"/>
      <c r="C32" s="312"/>
      <c r="D32" s="289"/>
      <c r="E32" s="482"/>
      <c r="F32" s="482"/>
      <c r="G32" s="482"/>
      <c r="H32" s="482"/>
      <c r="I32" s="482"/>
      <c r="J32" s="267"/>
    </row>
    <row r="33" spans="1:9" ht="15">
      <c r="A33" s="291" t="s">
        <v>221</v>
      </c>
      <c r="B33" s="312"/>
      <c r="C33" s="312"/>
      <c r="D33" s="289"/>
      <c r="E33" s="482"/>
      <c r="F33" s="482"/>
      <c r="G33" s="482"/>
      <c r="H33" s="482"/>
      <c r="I33" s="482"/>
    </row>
    <row r="34" spans="1:9" ht="15">
      <c r="A34" s="312" t="s">
        <v>234</v>
      </c>
      <c r="B34" s="312"/>
      <c r="C34" s="312"/>
      <c r="D34" s="289"/>
      <c r="E34" s="482"/>
      <c r="F34" s="482"/>
      <c r="G34" s="482"/>
      <c r="H34" s="482"/>
      <c r="I34" s="482"/>
    </row>
    <row r="35" spans="1:9" ht="15">
      <c r="A35" s="312" t="s">
        <v>308</v>
      </c>
      <c r="B35" s="312"/>
      <c r="C35" s="312"/>
      <c r="D35" s="289"/>
      <c r="E35" s="482"/>
      <c r="F35" s="482"/>
      <c r="G35" s="482"/>
      <c r="H35" s="482"/>
      <c r="I35" s="482"/>
    </row>
    <row r="36" spans="1:3" ht="16.5">
      <c r="A36" s="1"/>
      <c r="B36" s="1"/>
      <c r="C36" s="1"/>
    </row>
    <row r="38" ht="16.5">
      <c r="F38" s="266"/>
    </row>
    <row r="39" ht="16.5">
      <c r="C39" s="266"/>
    </row>
  </sheetData>
  <sheetProtection/>
  <mergeCells count="9">
    <mergeCell ref="A9:F9"/>
    <mergeCell ref="A27:F27"/>
    <mergeCell ref="A15:F15"/>
    <mergeCell ref="E29:I35"/>
    <mergeCell ref="J4:K4"/>
    <mergeCell ref="A10:K10"/>
    <mergeCell ref="A22:K22"/>
    <mergeCell ref="A16:K16"/>
    <mergeCell ref="A21:F21"/>
  </mergeCells>
  <printOptions horizontalCentered="1"/>
  <pageMargins left="0.1968503937007874" right="0.1968503937007874" top="0.984251968503937" bottom="0.5905511811023623" header="0.5118110236220472" footer="0.5118110236220472"/>
  <pageSetup fitToHeight="1" fitToWidth="1" horizontalDpi="600" verticalDpi="600" orientation="landscape" paperSize="9" scale="82" r:id="rId1"/>
</worksheet>
</file>

<file path=xl/worksheets/sheet9.xml><?xml version="1.0" encoding="utf-8"?>
<worksheet xmlns="http://schemas.openxmlformats.org/spreadsheetml/2006/main" xmlns:r="http://schemas.openxmlformats.org/officeDocument/2006/relationships">
  <sheetPr>
    <tabColor rgb="FFFFFF00"/>
  </sheetPr>
  <dimension ref="A1:N371"/>
  <sheetViews>
    <sheetView view="pageLayout" workbookViewId="0" topLeftCell="A4">
      <selection activeCell="A22" sqref="A22"/>
    </sheetView>
  </sheetViews>
  <sheetFormatPr defaultColWidth="9.00390625" defaultRowHeight="16.5"/>
  <cols>
    <col min="1" max="1" width="13.125" style="0" customWidth="1"/>
    <col min="3" max="3" width="15.625" style="0" customWidth="1"/>
    <col min="4" max="4" width="10.375" style="0" customWidth="1"/>
    <col min="5" max="5" width="10.625" style="0" customWidth="1"/>
  </cols>
  <sheetData>
    <row r="1" spans="1:14" ht="16.5">
      <c r="A1" s="236" t="s">
        <v>61</v>
      </c>
      <c r="B1" s="26"/>
      <c r="C1" s="26"/>
      <c r="D1" s="26"/>
      <c r="E1" s="26"/>
      <c r="F1" s="26"/>
      <c r="G1" s="26"/>
      <c r="H1" s="26"/>
      <c r="I1" s="26"/>
      <c r="J1" s="26"/>
      <c r="K1" s="26"/>
      <c r="L1" s="26"/>
      <c r="M1" s="26"/>
      <c r="N1" s="26"/>
    </row>
    <row r="2" spans="1:14" ht="18">
      <c r="A2" s="26"/>
      <c r="B2" s="26"/>
      <c r="C2" s="26"/>
      <c r="D2" s="26"/>
      <c r="E2" s="26"/>
      <c r="F2" s="462" t="str">
        <f>'工時統計表'!Q3</f>
        <v>xx年 x月</v>
      </c>
      <c r="G2" s="463" t="s">
        <v>186</v>
      </c>
      <c r="H2" s="316"/>
      <c r="I2" s="316"/>
      <c r="J2" s="26"/>
      <c r="K2" s="26"/>
      <c r="L2" s="26"/>
      <c r="M2" s="26"/>
      <c r="N2" s="26"/>
    </row>
    <row r="3" spans="1:14" ht="17.25" thickBot="1">
      <c r="A3" s="26"/>
      <c r="B3" s="26"/>
      <c r="C3" s="26"/>
      <c r="D3" s="26"/>
      <c r="E3" s="26"/>
      <c r="F3" s="26"/>
      <c r="G3" s="26"/>
      <c r="H3" s="26"/>
      <c r="I3" s="26"/>
      <c r="J3" s="26"/>
      <c r="K3" s="26"/>
      <c r="M3" s="26"/>
      <c r="N3" s="284" t="s">
        <v>63</v>
      </c>
    </row>
    <row r="4" spans="1:14" ht="22.5" thickBot="1">
      <c r="A4" s="299" t="s">
        <v>129</v>
      </c>
      <c r="B4" s="300" t="s">
        <v>130</v>
      </c>
      <c r="C4" s="300" t="s">
        <v>131</v>
      </c>
      <c r="D4" s="300" t="s">
        <v>132</v>
      </c>
      <c r="E4" s="301" t="s">
        <v>133</v>
      </c>
      <c r="F4" s="301" t="s">
        <v>134</v>
      </c>
      <c r="G4" s="301" t="s">
        <v>135</v>
      </c>
      <c r="H4" s="301" t="s">
        <v>136</v>
      </c>
      <c r="I4" s="301" t="s">
        <v>137</v>
      </c>
      <c r="J4" s="301" t="s">
        <v>138</v>
      </c>
      <c r="K4" s="301" t="s">
        <v>139</v>
      </c>
      <c r="L4" s="302" t="s">
        <v>144</v>
      </c>
      <c r="M4" s="301" t="s">
        <v>140</v>
      </c>
      <c r="N4" s="303" t="s">
        <v>141</v>
      </c>
    </row>
    <row r="5" spans="1:14" ht="17.25" thickTop="1">
      <c r="A5" s="246" t="s">
        <v>143</v>
      </c>
      <c r="B5" s="247"/>
      <c r="C5" s="248"/>
      <c r="D5" s="249"/>
      <c r="E5" s="248"/>
      <c r="F5" s="248"/>
      <c r="G5" s="248"/>
      <c r="H5" s="248"/>
      <c r="I5" s="250"/>
      <c r="J5" s="250"/>
      <c r="K5" s="250"/>
      <c r="L5" s="250"/>
      <c r="M5" s="250"/>
      <c r="N5" s="245"/>
    </row>
    <row r="6" spans="1:14" ht="16.5">
      <c r="A6" s="237"/>
      <c r="B6" s="238"/>
      <c r="C6" s="239"/>
      <c r="D6" s="238"/>
      <c r="E6" s="238"/>
      <c r="F6" s="238"/>
      <c r="G6" s="238"/>
      <c r="H6" s="238"/>
      <c r="I6" s="240">
        <v>1409</v>
      </c>
      <c r="J6" s="240"/>
      <c r="K6" s="240">
        <v>1000</v>
      </c>
      <c r="L6" s="240">
        <v>400</v>
      </c>
      <c r="M6" s="240"/>
      <c r="N6" s="241">
        <f>SUM(I6:M6)</f>
        <v>2809</v>
      </c>
    </row>
    <row r="7" spans="1:14" ht="16.5">
      <c r="A7" s="237"/>
      <c r="B7" s="238"/>
      <c r="C7" s="238"/>
      <c r="D7" s="238"/>
      <c r="E7" s="238"/>
      <c r="F7" s="238"/>
      <c r="G7" s="238"/>
      <c r="H7" s="238"/>
      <c r="I7" s="240"/>
      <c r="J7" s="240"/>
      <c r="K7" s="240"/>
      <c r="L7" s="240"/>
      <c r="M7" s="240"/>
      <c r="N7" s="241">
        <f aca="true" t="shared" si="0" ref="N7:N14">SUM(I7:M7)</f>
        <v>0</v>
      </c>
    </row>
    <row r="8" spans="1:14" ht="16.5">
      <c r="A8" s="237"/>
      <c r="B8" s="238"/>
      <c r="C8" s="238"/>
      <c r="D8" s="238"/>
      <c r="E8" s="238"/>
      <c r="F8" s="238"/>
      <c r="G8" s="238"/>
      <c r="H8" s="238"/>
      <c r="I8" s="240"/>
      <c r="J8" s="240"/>
      <c r="K8" s="240"/>
      <c r="L8" s="240"/>
      <c r="M8" s="240"/>
      <c r="N8" s="241">
        <f t="shared" si="0"/>
        <v>0</v>
      </c>
    </row>
    <row r="9" spans="1:14" ht="16.5">
      <c r="A9" s="251"/>
      <c r="B9" s="238"/>
      <c r="C9" s="238"/>
      <c r="D9" s="238"/>
      <c r="E9" s="238"/>
      <c r="F9" s="238"/>
      <c r="G9" s="238"/>
      <c r="H9" s="238"/>
      <c r="I9" s="240"/>
      <c r="J9" s="240"/>
      <c r="K9" s="240"/>
      <c r="L9" s="240"/>
      <c r="M9" s="240"/>
      <c r="N9" s="241">
        <f t="shared" si="0"/>
        <v>0</v>
      </c>
    </row>
    <row r="10" spans="1:14" ht="16.5">
      <c r="A10" s="237"/>
      <c r="B10" s="238"/>
      <c r="C10" s="239"/>
      <c r="D10" s="238"/>
      <c r="E10" s="238"/>
      <c r="F10" s="239"/>
      <c r="G10" s="238"/>
      <c r="H10" s="238"/>
      <c r="I10" s="240"/>
      <c r="J10" s="240"/>
      <c r="K10" s="240"/>
      <c r="L10" s="240"/>
      <c r="M10" s="240"/>
      <c r="N10" s="241">
        <f t="shared" si="0"/>
        <v>0</v>
      </c>
    </row>
    <row r="11" spans="1:14" ht="16.5">
      <c r="A11" s="237"/>
      <c r="B11" s="238"/>
      <c r="C11" s="238"/>
      <c r="D11" s="238"/>
      <c r="E11" s="238"/>
      <c r="F11" s="238"/>
      <c r="G11" s="238"/>
      <c r="H11" s="238"/>
      <c r="I11" s="240"/>
      <c r="J11" s="240"/>
      <c r="K11" s="240"/>
      <c r="L11" s="240"/>
      <c r="M11" s="240"/>
      <c r="N11" s="241">
        <f t="shared" si="0"/>
        <v>0</v>
      </c>
    </row>
    <row r="12" spans="1:14" ht="16.5">
      <c r="A12" s="237"/>
      <c r="B12" s="238"/>
      <c r="C12" s="238"/>
      <c r="D12" s="238"/>
      <c r="E12" s="200" t="s">
        <v>13</v>
      </c>
      <c r="F12" s="238"/>
      <c r="G12" s="238"/>
      <c r="H12" s="238"/>
      <c r="I12" s="240"/>
      <c r="J12" s="240"/>
      <c r="K12" s="240"/>
      <c r="L12" s="240"/>
      <c r="M12" s="240"/>
      <c r="N12" s="241">
        <f t="shared" si="0"/>
        <v>0</v>
      </c>
    </row>
    <row r="13" spans="1:14" ht="16.5">
      <c r="A13" s="237" t="s">
        <v>13</v>
      </c>
      <c r="B13" s="238"/>
      <c r="C13" s="133"/>
      <c r="D13" s="238" t="s">
        <v>13</v>
      </c>
      <c r="E13" s="238"/>
      <c r="F13" s="238"/>
      <c r="G13" s="238"/>
      <c r="H13" s="238"/>
      <c r="I13" s="240"/>
      <c r="J13" s="240"/>
      <c r="K13" s="240"/>
      <c r="L13" s="240"/>
      <c r="M13" s="240"/>
      <c r="N13" s="241">
        <f t="shared" si="0"/>
        <v>0</v>
      </c>
    </row>
    <row r="14" spans="1:14" ht="16.5">
      <c r="A14" s="242"/>
      <c r="B14" s="243"/>
      <c r="C14" s="243"/>
      <c r="D14" s="243"/>
      <c r="E14" s="243"/>
      <c r="F14" s="243"/>
      <c r="G14" s="243"/>
      <c r="H14" s="243"/>
      <c r="I14" s="244"/>
      <c r="J14" s="244"/>
      <c r="K14" s="244"/>
      <c r="L14" s="244"/>
      <c r="M14" s="244"/>
      <c r="N14" s="245">
        <f t="shared" si="0"/>
        <v>0</v>
      </c>
    </row>
    <row r="15" spans="1:14" ht="17.25" thickBot="1">
      <c r="A15" s="252" t="s">
        <v>142</v>
      </c>
      <c r="B15" s="253"/>
      <c r="C15" s="254"/>
      <c r="D15" s="255">
        <f>SUM(D6:D14)</f>
        <v>0</v>
      </c>
      <c r="E15" s="256"/>
      <c r="F15" s="256"/>
      <c r="G15" s="256"/>
      <c r="H15" s="256"/>
      <c r="I15" s="257">
        <f aca="true" t="shared" si="1" ref="I15:N15">SUM(I6:I14)</f>
        <v>1409</v>
      </c>
      <c r="J15" s="257">
        <f t="shared" si="1"/>
        <v>0</v>
      </c>
      <c r="K15" s="257">
        <f t="shared" si="1"/>
        <v>1000</v>
      </c>
      <c r="L15" s="257">
        <f t="shared" si="1"/>
        <v>400</v>
      </c>
      <c r="M15" s="257">
        <f t="shared" si="1"/>
        <v>0</v>
      </c>
      <c r="N15" s="258">
        <f t="shared" si="1"/>
        <v>2809</v>
      </c>
    </row>
    <row r="16" spans="1:14" ht="16.5">
      <c r="A16" s="55"/>
      <c r="B16" s="2" t="s">
        <v>183</v>
      </c>
      <c r="C16" s="55"/>
      <c r="D16" s="55" t="s">
        <v>13</v>
      </c>
      <c r="E16" s="55" t="s">
        <v>13</v>
      </c>
      <c r="F16" s="56"/>
      <c r="G16" s="55" t="s">
        <v>13</v>
      </c>
      <c r="H16" s="2" t="s">
        <v>184</v>
      </c>
      <c r="I16" s="259"/>
      <c r="J16" s="259"/>
      <c r="K16" s="259"/>
      <c r="L16" s="259"/>
      <c r="M16" s="259"/>
      <c r="N16" s="259"/>
    </row>
    <row r="17" spans="1:14" s="295" customFormat="1" ht="16.5">
      <c r="A17" s="292" t="s">
        <v>197</v>
      </c>
      <c r="B17" s="293"/>
      <c r="C17" s="293"/>
      <c r="D17" s="293"/>
      <c r="E17" s="293"/>
      <c r="F17" s="293"/>
      <c r="G17" s="293"/>
      <c r="H17" s="293"/>
      <c r="I17" s="293"/>
      <c r="J17" s="293"/>
      <c r="K17" s="293"/>
      <c r="L17" s="293"/>
      <c r="M17" s="293"/>
      <c r="N17" s="294"/>
    </row>
    <row r="18" spans="1:13" s="295" customFormat="1" ht="16.5">
      <c r="A18" s="293" t="s">
        <v>219</v>
      </c>
      <c r="B18" s="293"/>
      <c r="C18" s="293"/>
      <c r="D18" s="293"/>
      <c r="E18" s="293"/>
      <c r="F18" s="293"/>
      <c r="G18" s="293"/>
      <c r="H18" s="293"/>
      <c r="I18" s="293"/>
      <c r="J18" s="293"/>
      <c r="K18" s="293"/>
      <c r="L18" s="293"/>
      <c r="M18" s="293"/>
    </row>
    <row r="19" spans="1:13" s="295" customFormat="1" ht="39" customHeight="1">
      <c r="A19" s="512" t="s">
        <v>277</v>
      </c>
      <c r="B19" s="512"/>
      <c r="C19" s="512"/>
      <c r="D19" s="512"/>
      <c r="E19" s="512"/>
      <c r="F19" s="512"/>
      <c r="G19" s="486"/>
      <c r="H19" s="293"/>
      <c r="I19" s="293"/>
      <c r="J19" s="293"/>
      <c r="K19" s="293"/>
      <c r="L19" s="293"/>
      <c r="M19" s="293"/>
    </row>
    <row r="20" spans="1:14" s="295" customFormat="1" ht="16.5">
      <c r="A20" s="296" t="s">
        <v>220</v>
      </c>
      <c r="B20" s="294"/>
      <c r="C20" s="294"/>
      <c r="D20" s="294"/>
      <c r="E20" s="294"/>
      <c r="F20" s="294"/>
      <c r="G20" s="294"/>
      <c r="H20" s="294"/>
      <c r="I20" s="294"/>
      <c r="J20" s="294"/>
      <c r="K20" s="294"/>
      <c r="L20" s="294"/>
      <c r="M20" s="294"/>
      <c r="N20" s="294"/>
    </row>
    <row r="21" spans="1:14" s="295" customFormat="1" ht="16.5">
      <c r="A21" s="296" t="s">
        <v>309</v>
      </c>
      <c r="B21" s="296"/>
      <c r="C21" s="294"/>
      <c r="D21" s="294"/>
      <c r="E21" s="294"/>
      <c r="F21" s="294"/>
      <c r="G21" s="294"/>
      <c r="H21" s="294"/>
      <c r="I21" s="294"/>
      <c r="J21" s="294"/>
      <c r="K21" s="294"/>
      <c r="L21" s="294"/>
      <c r="M21" s="294"/>
      <c r="N21" s="294"/>
    </row>
    <row r="22" spans="1:14" ht="16.5">
      <c r="A22" s="231"/>
      <c r="B22" s="231"/>
      <c r="C22" s="231"/>
      <c r="D22" s="231"/>
      <c r="E22" s="231"/>
      <c r="F22" s="231"/>
      <c r="G22" s="231"/>
      <c r="H22" s="231"/>
      <c r="I22" s="231"/>
      <c r="J22" s="231"/>
      <c r="K22" s="231"/>
      <c r="L22" s="231"/>
      <c r="M22" s="231"/>
      <c r="N22" s="231"/>
    </row>
    <row r="23" spans="1:14" ht="16.5">
      <c r="A23" s="232"/>
      <c r="B23" s="232"/>
      <c r="C23" s="232"/>
      <c r="D23" s="232"/>
      <c r="E23" s="232"/>
      <c r="F23" s="232"/>
      <c r="G23" s="232"/>
      <c r="H23" s="232"/>
      <c r="I23" s="232"/>
      <c r="J23" s="232"/>
      <c r="K23" s="232"/>
      <c r="L23" s="232"/>
      <c r="M23" s="232"/>
      <c r="N23" s="232"/>
    </row>
    <row r="24" spans="1:14" ht="16.5">
      <c r="A24" s="232"/>
      <c r="B24" s="232"/>
      <c r="C24" s="232"/>
      <c r="D24" s="232"/>
      <c r="E24" s="232"/>
      <c r="F24" s="232"/>
      <c r="G24" s="232"/>
      <c r="H24" s="232"/>
      <c r="I24" s="232"/>
      <c r="J24" s="232"/>
      <c r="K24" s="232"/>
      <c r="L24" s="232"/>
      <c r="M24" s="232"/>
      <c r="N24" s="232"/>
    </row>
    <row r="25" spans="1:14" ht="16.5">
      <c r="A25" s="232"/>
      <c r="B25" s="232"/>
      <c r="C25" s="232"/>
      <c r="D25" s="232"/>
      <c r="E25" s="232"/>
      <c r="F25" s="232"/>
      <c r="G25" s="232"/>
      <c r="H25" s="232"/>
      <c r="I25" s="232"/>
      <c r="J25" s="232"/>
      <c r="K25" s="232"/>
      <c r="L25" s="232"/>
      <c r="M25" s="232"/>
      <c r="N25" s="232"/>
    </row>
    <row r="26" spans="1:14" ht="16.5">
      <c r="A26" s="232"/>
      <c r="B26" s="232"/>
      <c r="C26" s="232"/>
      <c r="D26" s="232"/>
      <c r="E26" s="232"/>
      <c r="F26" s="232"/>
      <c r="G26" s="232"/>
      <c r="H26" s="232"/>
      <c r="I26" s="232"/>
      <c r="J26" s="232"/>
      <c r="K26" s="232"/>
      <c r="L26" s="232"/>
      <c r="M26" s="232"/>
      <c r="N26" s="232"/>
    </row>
    <row r="27" spans="1:14" ht="16.5">
      <c r="A27" s="232"/>
      <c r="B27" s="232"/>
      <c r="C27" s="232"/>
      <c r="D27" s="232"/>
      <c r="E27" s="232"/>
      <c r="F27" s="232"/>
      <c r="G27" s="232"/>
      <c r="H27" s="232"/>
      <c r="I27" s="232"/>
      <c r="J27" s="232"/>
      <c r="K27" s="232"/>
      <c r="L27" s="232"/>
      <c r="M27" s="232"/>
      <c r="N27" s="232"/>
    </row>
    <row r="28" spans="1:14" ht="16.5">
      <c r="A28" s="232"/>
      <c r="B28" s="232"/>
      <c r="C28" s="232"/>
      <c r="D28" s="232"/>
      <c r="E28" s="232"/>
      <c r="F28" s="232"/>
      <c r="G28" s="232"/>
      <c r="H28" s="232"/>
      <c r="I28" s="232"/>
      <c r="J28" s="232"/>
      <c r="K28" s="232"/>
      <c r="L28" s="232"/>
      <c r="M28" s="232"/>
      <c r="N28" s="232"/>
    </row>
    <row r="29" spans="1:14" ht="16.5">
      <c r="A29" s="232"/>
      <c r="B29" s="232"/>
      <c r="C29" s="232"/>
      <c r="D29" s="232"/>
      <c r="E29" s="232"/>
      <c r="F29" s="232"/>
      <c r="G29" s="232"/>
      <c r="H29" s="232"/>
      <c r="I29" s="232"/>
      <c r="J29" s="232"/>
      <c r="K29" s="232"/>
      <c r="L29" s="232"/>
      <c r="M29" s="232"/>
      <c r="N29" s="232"/>
    </row>
    <row r="30" spans="1:14" ht="16.5">
      <c r="A30" s="232"/>
      <c r="B30" s="232"/>
      <c r="C30" s="232"/>
      <c r="D30" s="232"/>
      <c r="E30" s="232"/>
      <c r="F30" s="232"/>
      <c r="G30" s="232"/>
      <c r="H30" s="232"/>
      <c r="I30" s="232"/>
      <c r="J30" s="232"/>
      <c r="K30" s="232"/>
      <c r="L30" s="232"/>
      <c r="M30" s="232"/>
      <c r="N30" s="232"/>
    </row>
    <row r="31" spans="1:14" ht="16.5">
      <c r="A31" s="232"/>
      <c r="B31" s="232"/>
      <c r="C31" s="232"/>
      <c r="D31" s="232"/>
      <c r="E31" s="232"/>
      <c r="F31" s="232"/>
      <c r="G31" s="232"/>
      <c r="H31" s="232"/>
      <c r="I31" s="232"/>
      <c r="J31" s="232"/>
      <c r="K31" s="232"/>
      <c r="L31" s="232"/>
      <c r="M31" s="232"/>
      <c r="N31" s="232"/>
    </row>
    <row r="32" spans="1:14" ht="16.5">
      <c r="A32" s="232"/>
      <c r="B32" s="232"/>
      <c r="C32" s="232"/>
      <c r="D32" s="232"/>
      <c r="E32" s="232"/>
      <c r="F32" s="232"/>
      <c r="G32" s="232"/>
      <c r="H32" s="232"/>
      <c r="I32" s="232"/>
      <c r="J32" s="232"/>
      <c r="K32" s="232"/>
      <c r="L32" s="232"/>
      <c r="M32" s="232"/>
      <c r="N32" s="232"/>
    </row>
    <row r="33" spans="1:14" ht="16.5">
      <c r="A33" s="232"/>
      <c r="B33" s="232"/>
      <c r="C33" s="232"/>
      <c r="D33" s="232"/>
      <c r="E33" s="232"/>
      <c r="F33" s="232"/>
      <c r="G33" s="232"/>
      <c r="H33" s="232"/>
      <c r="I33" s="232"/>
      <c r="J33" s="232"/>
      <c r="K33" s="232"/>
      <c r="L33" s="232"/>
      <c r="M33" s="232"/>
      <c r="N33" s="232"/>
    </row>
    <row r="34" spans="1:14" ht="16.5">
      <c r="A34" s="232"/>
      <c r="B34" s="232"/>
      <c r="C34" s="232"/>
      <c r="D34" s="232"/>
      <c r="E34" s="232"/>
      <c r="F34" s="232"/>
      <c r="G34" s="232"/>
      <c r="H34" s="232"/>
      <c r="I34" s="232"/>
      <c r="J34" s="232"/>
      <c r="K34" s="232"/>
      <c r="L34" s="232"/>
      <c r="M34" s="232"/>
      <c r="N34" s="232"/>
    </row>
    <row r="35" spans="1:14" ht="16.5">
      <c r="A35" s="232"/>
      <c r="B35" s="232"/>
      <c r="C35" s="232"/>
      <c r="D35" s="232"/>
      <c r="E35" s="232"/>
      <c r="F35" s="232"/>
      <c r="G35" s="232"/>
      <c r="H35" s="232"/>
      <c r="I35" s="232"/>
      <c r="J35" s="232"/>
      <c r="K35" s="232"/>
      <c r="L35" s="232"/>
      <c r="M35" s="232"/>
      <c r="N35" s="232"/>
    </row>
    <row r="36" spans="1:14" ht="16.5">
      <c r="A36" s="232"/>
      <c r="B36" s="232"/>
      <c r="C36" s="232"/>
      <c r="D36" s="232"/>
      <c r="E36" s="232"/>
      <c r="F36" s="232"/>
      <c r="G36" s="232"/>
      <c r="H36" s="232"/>
      <c r="I36" s="232"/>
      <c r="J36" s="232"/>
      <c r="K36" s="232"/>
      <c r="L36" s="232"/>
      <c r="M36" s="232"/>
      <c r="N36" s="232"/>
    </row>
    <row r="37" spans="1:14" ht="16.5">
      <c r="A37" s="232"/>
      <c r="B37" s="232"/>
      <c r="C37" s="232"/>
      <c r="D37" s="232"/>
      <c r="E37" s="232"/>
      <c r="F37" s="232"/>
      <c r="G37" s="232"/>
      <c r="H37" s="232"/>
      <c r="I37" s="232"/>
      <c r="J37" s="232"/>
      <c r="K37" s="232"/>
      <c r="L37" s="232"/>
      <c r="M37" s="232"/>
      <c r="N37" s="232"/>
    </row>
    <row r="38" spans="1:14" ht="16.5">
      <c r="A38" s="232"/>
      <c r="B38" s="232"/>
      <c r="C38" s="232"/>
      <c r="D38" s="232"/>
      <c r="E38" s="232"/>
      <c r="F38" s="232"/>
      <c r="G38" s="232"/>
      <c r="H38" s="232"/>
      <c r="I38" s="232"/>
      <c r="J38" s="232"/>
      <c r="K38" s="232"/>
      <c r="L38" s="232"/>
      <c r="M38" s="232"/>
      <c r="N38" s="232"/>
    </row>
    <row r="39" spans="1:14" ht="16.5">
      <c r="A39" s="232"/>
      <c r="B39" s="232"/>
      <c r="C39" s="232"/>
      <c r="D39" s="232"/>
      <c r="E39" s="232"/>
      <c r="F39" s="232"/>
      <c r="G39" s="232"/>
      <c r="H39" s="232"/>
      <c r="I39" s="232"/>
      <c r="J39" s="232"/>
      <c r="K39" s="232"/>
      <c r="L39" s="232"/>
      <c r="M39" s="232"/>
      <c r="N39" s="232"/>
    </row>
    <row r="40" spans="1:14" ht="16.5">
      <c r="A40" s="232"/>
      <c r="B40" s="232"/>
      <c r="C40" s="232"/>
      <c r="D40" s="232"/>
      <c r="E40" s="232"/>
      <c r="F40" s="232"/>
      <c r="G40" s="232"/>
      <c r="H40" s="232"/>
      <c r="I40" s="232"/>
      <c r="J40" s="232"/>
      <c r="K40" s="232"/>
      <c r="L40" s="232"/>
      <c r="M40" s="232"/>
      <c r="N40" s="232"/>
    </row>
    <row r="41" spans="1:14" ht="16.5">
      <c r="A41" s="232"/>
      <c r="B41" s="232"/>
      <c r="C41" s="232"/>
      <c r="D41" s="232"/>
      <c r="E41" s="232"/>
      <c r="F41" s="232"/>
      <c r="G41" s="232"/>
      <c r="H41" s="232"/>
      <c r="I41" s="232"/>
      <c r="J41" s="232"/>
      <c r="K41" s="232"/>
      <c r="L41" s="232"/>
      <c r="M41" s="232"/>
      <c r="N41" s="232"/>
    </row>
    <row r="42" spans="1:14" ht="16.5">
      <c r="A42" s="232"/>
      <c r="B42" s="232"/>
      <c r="C42" s="232"/>
      <c r="D42" s="232"/>
      <c r="E42" s="232"/>
      <c r="F42" s="232"/>
      <c r="G42" s="232"/>
      <c r="H42" s="232"/>
      <c r="I42" s="232"/>
      <c r="J42" s="232"/>
      <c r="K42" s="232"/>
      <c r="L42" s="232"/>
      <c r="M42" s="232"/>
      <c r="N42" s="232"/>
    </row>
    <row r="43" spans="1:14" ht="16.5">
      <c r="A43" s="232"/>
      <c r="B43" s="232"/>
      <c r="C43" s="232"/>
      <c r="D43" s="232"/>
      <c r="E43" s="232"/>
      <c r="F43" s="232"/>
      <c r="G43" s="232"/>
      <c r="H43" s="232"/>
      <c r="I43" s="232"/>
      <c r="J43" s="232"/>
      <c r="K43" s="232"/>
      <c r="L43" s="232"/>
      <c r="M43" s="232"/>
      <c r="N43" s="232"/>
    </row>
    <row r="44" spans="1:14" ht="16.5">
      <c r="A44" s="232"/>
      <c r="B44" s="232"/>
      <c r="C44" s="232"/>
      <c r="D44" s="232"/>
      <c r="E44" s="232"/>
      <c r="F44" s="232"/>
      <c r="G44" s="232"/>
      <c r="H44" s="232"/>
      <c r="I44" s="232"/>
      <c r="J44" s="232"/>
      <c r="K44" s="232"/>
      <c r="L44" s="232"/>
      <c r="M44" s="232"/>
      <c r="N44" s="232"/>
    </row>
    <row r="45" spans="1:14" ht="16.5">
      <c r="A45" s="232"/>
      <c r="B45" s="232"/>
      <c r="C45" s="232"/>
      <c r="D45" s="232"/>
      <c r="E45" s="232"/>
      <c r="F45" s="232"/>
      <c r="G45" s="232"/>
      <c r="H45" s="232"/>
      <c r="I45" s="232"/>
      <c r="J45" s="232"/>
      <c r="K45" s="232"/>
      <c r="L45" s="232"/>
      <c r="M45" s="232"/>
      <c r="N45" s="232"/>
    </row>
    <row r="46" spans="1:14" ht="16.5">
      <c r="A46" s="232"/>
      <c r="B46" s="232"/>
      <c r="C46" s="232"/>
      <c r="D46" s="232"/>
      <c r="E46" s="232"/>
      <c r="F46" s="232"/>
      <c r="G46" s="232"/>
      <c r="H46" s="232"/>
      <c r="I46" s="232"/>
      <c r="J46" s="232"/>
      <c r="K46" s="232"/>
      <c r="L46" s="232"/>
      <c r="M46" s="232"/>
      <c r="N46" s="232"/>
    </row>
    <row r="47" spans="1:14" ht="16.5">
      <c r="A47" s="232"/>
      <c r="B47" s="232"/>
      <c r="C47" s="232"/>
      <c r="D47" s="232"/>
      <c r="E47" s="232"/>
      <c r="F47" s="232"/>
      <c r="G47" s="232"/>
      <c r="H47" s="232"/>
      <c r="I47" s="232"/>
      <c r="J47" s="232"/>
      <c r="K47" s="232"/>
      <c r="L47" s="232"/>
      <c r="M47" s="232"/>
      <c r="N47" s="232"/>
    </row>
    <row r="48" spans="1:14" ht="16.5">
      <c r="A48" s="232"/>
      <c r="B48" s="232"/>
      <c r="C48" s="232"/>
      <c r="D48" s="232"/>
      <c r="E48" s="232"/>
      <c r="F48" s="232"/>
      <c r="G48" s="232"/>
      <c r="H48" s="232"/>
      <c r="I48" s="232"/>
      <c r="J48" s="232"/>
      <c r="K48" s="232"/>
      <c r="L48" s="232"/>
      <c r="M48" s="232"/>
      <c r="N48" s="232"/>
    </row>
    <row r="49" spans="1:14" ht="16.5">
      <c r="A49" s="232"/>
      <c r="B49" s="232"/>
      <c r="C49" s="232"/>
      <c r="D49" s="232"/>
      <c r="E49" s="232"/>
      <c r="F49" s="232"/>
      <c r="G49" s="232"/>
      <c r="H49" s="232"/>
      <c r="I49" s="232"/>
      <c r="J49" s="232"/>
      <c r="K49" s="232"/>
      <c r="L49" s="232"/>
      <c r="M49" s="232"/>
      <c r="N49" s="232"/>
    </row>
    <row r="50" spans="1:14" ht="16.5">
      <c r="A50" s="232"/>
      <c r="B50" s="232"/>
      <c r="C50" s="232"/>
      <c r="D50" s="232"/>
      <c r="E50" s="232"/>
      <c r="F50" s="232"/>
      <c r="G50" s="232"/>
      <c r="H50" s="232"/>
      <c r="I50" s="232"/>
      <c r="J50" s="232"/>
      <c r="K50" s="232"/>
      <c r="L50" s="232"/>
      <c r="M50" s="232"/>
      <c r="N50" s="232"/>
    </row>
    <row r="51" spans="1:14" ht="16.5">
      <c r="A51" s="232"/>
      <c r="B51" s="232"/>
      <c r="C51" s="232"/>
      <c r="D51" s="232"/>
      <c r="E51" s="232"/>
      <c r="F51" s="232"/>
      <c r="G51" s="232"/>
      <c r="H51" s="232"/>
      <c r="I51" s="232"/>
      <c r="J51" s="232"/>
      <c r="K51" s="232"/>
      <c r="L51" s="232"/>
      <c r="M51" s="232"/>
      <c r="N51" s="232"/>
    </row>
    <row r="52" spans="1:14" ht="16.5">
      <c r="A52" s="232"/>
      <c r="B52" s="232"/>
      <c r="C52" s="232"/>
      <c r="D52" s="232"/>
      <c r="E52" s="232"/>
      <c r="F52" s="232"/>
      <c r="G52" s="232"/>
      <c r="H52" s="232"/>
      <c r="I52" s="232"/>
      <c r="J52" s="232"/>
      <c r="K52" s="232"/>
      <c r="L52" s="232"/>
      <c r="M52" s="232"/>
      <c r="N52" s="232"/>
    </row>
    <row r="53" spans="1:14" ht="16.5">
      <c r="A53" s="232"/>
      <c r="B53" s="232"/>
      <c r="C53" s="232"/>
      <c r="D53" s="232"/>
      <c r="E53" s="232"/>
      <c r="F53" s="232"/>
      <c r="G53" s="232"/>
      <c r="H53" s="232"/>
      <c r="I53" s="232"/>
      <c r="J53" s="232"/>
      <c r="K53" s="232"/>
      <c r="L53" s="232"/>
      <c r="M53" s="232"/>
      <c r="N53" s="232"/>
    </row>
    <row r="54" spans="1:14" ht="16.5">
      <c r="A54" s="232"/>
      <c r="B54" s="232"/>
      <c r="C54" s="232"/>
      <c r="D54" s="232"/>
      <c r="E54" s="232"/>
      <c r="F54" s="232"/>
      <c r="G54" s="232"/>
      <c r="H54" s="232"/>
      <c r="I54" s="232"/>
      <c r="J54" s="232"/>
      <c r="K54" s="232"/>
      <c r="L54" s="232"/>
      <c r="M54" s="232"/>
      <c r="N54" s="232"/>
    </row>
    <row r="55" spans="1:14" ht="16.5">
      <c r="A55" s="232"/>
      <c r="B55" s="232"/>
      <c r="C55" s="232"/>
      <c r="D55" s="232"/>
      <c r="E55" s="232"/>
      <c r="F55" s="232"/>
      <c r="G55" s="232"/>
      <c r="H55" s="232"/>
      <c r="I55" s="232"/>
      <c r="J55" s="232"/>
      <c r="K55" s="232"/>
      <c r="L55" s="232"/>
      <c r="M55" s="232"/>
      <c r="N55" s="232"/>
    </row>
    <row r="56" spans="1:14" ht="16.5">
      <c r="A56" s="232"/>
      <c r="B56" s="232"/>
      <c r="C56" s="232"/>
      <c r="D56" s="232"/>
      <c r="E56" s="232"/>
      <c r="F56" s="232"/>
      <c r="G56" s="232"/>
      <c r="H56" s="232"/>
      <c r="I56" s="232"/>
      <c r="J56" s="232"/>
      <c r="K56" s="232"/>
      <c r="L56" s="232"/>
      <c r="M56" s="232"/>
      <c r="N56" s="232"/>
    </row>
    <row r="57" spans="1:14" ht="16.5">
      <c r="A57" s="232"/>
      <c r="B57" s="232"/>
      <c r="C57" s="232"/>
      <c r="D57" s="232"/>
      <c r="E57" s="232"/>
      <c r="F57" s="232"/>
      <c r="G57" s="232"/>
      <c r="H57" s="232"/>
      <c r="I57" s="232"/>
      <c r="J57" s="232"/>
      <c r="K57" s="232"/>
      <c r="L57" s="232"/>
      <c r="M57" s="232"/>
      <c r="N57" s="232"/>
    </row>
    <row r="58" spans="1:14" ht="16.5">
      <c r="A58" s="232"/>
      <c r="B58" s="232"/>
      <c r="C58" s="232"/>
      <c r="D58" s="232"/>
      <c r="E58" s="232"/>
      <c r="F58" s="232"/>
      <c r="G58" s="232"/>
      <c r="H58" s="232"/>
      <c r="I58" s="232"/>
      <c r="J58" s="232"/>
      <c r="K58" s="232"/>
      <c r="L58" s="232"/>
      <c r="M58" s="232"/>
      <c r="N58" s="232"/>
    </row>
    <row r="59" spans="1:14" ht="16.5">
      <c r="A59" s="232"/>
      <c r="B59" s="232"/>
      <c r="C59" s="232"/>
      <c r="D59" s="232"/>
      <c r="E59" s="232"/>
      <c r="F59" s="232"/>
      <c r="G59" s="232"/>
      <c r="H59" s="232"/>
      <c r="I59" s="232"/>
      <c r="J59" s="232"/>
      <c r="K59" s="232"/>
      <c r="L59" s="232"/>
      <c r="M59" s="232"/>
      <c r="N59" s="232"/>
    </row>
    <row r="60" spans="1:14" ht="16.5">
      <c r="A60" s="232"/>
      <c r="B60" s="232"/>
      <c r="C60" s="232"/>
      <c r="D60" s="232"/>
      <c r="E60" s="232"/>
      <c r="F60" s="232"/>
      <c r="G60" s="232"/>
      <c r="H60" s="232"/>
      <c r="I60" s="232"/>
      <c r="J60" s="232"/>
      <c r="K60" s="232"/>
      <c r="L60" s="232"/>
      <c r="M60" s="232"/>
      <c r="N60" s="232"/>
    </row>
    <row r="61" spans="1:14" ht="16.5">
      <c r="A61" s="232"/>
      <c r="B61" s="232"/>
      <c r="C61" s="232"/>
      <c r="D61" s="232"/>
      <c r="E61" s="232"/>
      <c r="F61" s="232"/>
      <c r="G61" s="232"/>
      <c r="H61" s="232"/>
      <c r="I61" s="232"/>
      <c r="J61" s="232"/>
      <c r="K61" s="232"/>
      <c r="L61" s="232"/>
      <c r="M61" s="232"/>
      <c r="N61" s="232"/>
    </row>
    <row r="62" spans="1:14" ht="16.5">
      <c r="A62" s="232"/>
      <c r="B62" s="232"/>
      <c r="C62" s="232"/>
      <c r="D62" s="232"/>
      <c r="E62" s="232"/>
      <c r="F62" s="232"/>
      <c r="G62" s="232"/>
      <c r="H62" s="232"/>
      <c r="I62" s="232"/>
      <c r="J62" s="232"/>
      <c r="K62" s="232"/>
      <c r="L62" s="232"/>
      <c r="M62" s="232"/>
      <c r="N62" s="232"/>
    </row>
    <row r="63" spans="1:14" ht="16.5">
      <c r="A63" s="232"/>
      <c r="B63" s="232"/>
      <c r="C63" s="232"/>
      <c r="D63" s="232"/>
      <c r="E63" s="232"/>
      <c r="F63" s="232"/>
      <c r="G63" s="232"/>
      <c r="H63" s="232"/>
      <c r="I63" s="232"/>
      <c r="J63" s="232"/>
      <c r="K63" s="232"/>
      <c r="L63" s="232"/>
      <c r="M63" s="232"/>
      <c r="N63" s="232"/>
    </row>
    <row r="64" spans="1:14" ht="16.5">
      <c r="A64" s="232"/>
      <c r="B64" s="232"/>
      <c r="C64" s="232"/>
      <c r="D64" s="232"/>
      <c r="E64" s="232"/>
      <c r="F64" s="232"/>
      <c r="G64" s="232"/>
      <c r="H64" s="232"/>
      <c r="I64" s="232"/>
      <c r="J64" s="232"/>
      <c r="K64" s="232"/>
      <c r="L64" s="232"/>
      <c r="M64" s="232"/>
      <c r="N64" s="232"/>
    </row>
    <row r="65" spans="1:14" ht="16.5">
      <c r="A65" s="232"/>
      <c r="B65" s="232"/>
      <c r="C65" s="232"/>
      <c r="D65" s="232"/>
      <c r="E65" s="232"/>
      <c r="F65" s="232"/>
      <c r="G65" s="232"/>
      <c r="H65" s="232"/>
      <c r="I65" s="232"/>
      <c r="J65" s="232"/>
      <c r="K65" s="232"/>
      <c r="L65" s="232"/>
      <c r="M65" s="232"/>
      <c r="N65" s="232"/>
    </row>
    <row r="66" spans="1:14" ht="16.5">
      <c r="A66" s="232"/>
      <c r="B66" s="232"/>
      <c r="C66" s="232"/>
      <c r="D66" s="232"/>
      <c r="E66" s="232"/>
      <c r="F66" s="232"/>
      <c r="G66" s="232"/>
      <c r="H66" s="232"/>
      <c r="I66" s="232"/>
      <c r="J66" s="232"/>
      <c r="K66" s="232"/>
      <c r="L66" s="232"/>
      <c r="M66" s="232"/>
      <c r="N66" s="232"/>
    </row>
    <row r="67" spans="1:14" ht="16.5">
      <c r="A67" s="232"/>
      <c r="B67" s="232"/>
      <c r="C67" s="232"/>
      <c r="D67" s="232"/>
      <c r="E67" s="232"/>
      <c r="F67" s="232"/>
      <c r="G67" s="232"/>
      <c r="H67" s="232"/>
      <c r="I67" s="232"/>
      <c r="J67" s="232"/>
      <c r="K67" s="232"/>
      <c r="L67" s="232"/>
      <c r="M67" s="232"/>
      <c r="N67" s="232"/>
    </row>
    <row r="68" spans="1:14" ht="16.5">
      <c r="A68" s="232"/>
      <c r="B68" s="232"/>
      <c r="C68" s="232"/>
      <c r="D68" s="232"/>
      <c r="E68" s="232"/>
      <c r="F68" s="232"/>
      <c r="G68" s="232"/>
      <c r="H68" s="232"/>
      <c r="I68" s="232"/>
      <c r="J68" s="232"/>
      <c r="K68" s="232"/>
      <c r="L68" s="232"/>
      <c r="M68" s="232"/>
      <c r="N68" s="232"/>
    </row>
    <row r="69" spans="1:14" ht="16.5">
      <c r="A69" s="232"/>
      <c r="B69" s="232"/>
      <c r="C69" s="232"/>
      <c r="D69" s="232"/>
      <c r="E69" s="232"/>
      <c r="F69" s="232"/>
      <c r="G69" s="232"/>
      <c r="H69" s="232"/>
      <c r="I69" s="232"/>
      <c r="J69" s="232"/>
      <c r="K69" s="232"/>
      <c r="L69" s="232"/>
      <c r="M69" s="232"/>
      <c r="N69" s="232"/>
    </row>
    <row r="70" spans="1:14" ht="16.5">
      <c r="A70" s="232"/>
      <c r="B70" s="232"/>
      <c r="C70" s="232"/>
      <c r="D70" s="232"/>
      <c r="E70" s="232"/>
      <c r="F70" s="232"/>
      <c r="G70" s="232"/>
      <c r="H70" s="232"/>
      <c r="I70" s="232"/>
      <c r="J70" s="232"/>
      <c r="K70" s="232"/>
      <c r="L70" s="232"/>
      <c r="M70" s="232"/>
      <c r="N70" s="232"/>
    </row>
    <row r="71" spans="1:14" ht="16.5">
      <c r="A71" s="232"/>
      <c r="B71" s="232"/>
      <c r="C71" s="232"/>
      <c r="D71" s="232"/>
      <c r="E71" s="232"/>
      <c r="F71" s="232"/>
      <c r="G71" s="232"/>
      <c r="H71" s="232"/>
      <c r="I71" s="232"/>
      <c r="J71" s="232"/>
      <c r="K71" s="232"/>
      <c r="L71" s="232"/>
      <c r="M71" s="232"/>
      <c r="N71" s="232"/>
    </row>
    <row r="72" spans="1:14" ht="16.5">
      <c r="A72" s="232"/>
      <c r="B72" s="232"/>
      <c r="C72" s="232"/>
      <c r="D72" s="232"/>
      <c r="E72" s="232"/>
      <c r="F72" s="232"/>
      <c r="G72" s="232"/>
      <c r="H72" s="232"/>
      <c r="I72" s="232"/>
      <c r="J72" s="232"/>
      <c r="K72" s="232"/>
      <c r="L72" s="232"/>
      <c r="M72" s="232"/>
      <c r="N72" s="232"/>
    </row>
    <row r="73" spans="1:14" ht="16.5">
      <c r="A73" s="232"/>
      <c r="B73" s="232"/>
      <c r="C73" s="232"/>
      <c r="D73" s="232"/>
      <c r="E73" s="232"/>
      <c r="F73" s="232"/>
      <c r="G73" s="232"/>
      <c r="H73" s="232"/>
      <c r="I73" s="232"/>
      <c r="J73" s="232"/>
      <c r="K73" s="232"/>
      <c r="L73" s="232"/>
      <c r="M73" s="232"/>
      <c r="N73" s="232"/>
    </row>
    <row r="74" spans="1:14" ht="16.5">
      <c r="A74" s="232"/>
      <c r="B74" s="232"/>
      <c r="C74" s="232"/>
      <c r="D74" s="232"/>
      <c r="E74" s="232"/>
      <c r="F74" s="232"/>
      <c r="G74" s="232"/>
      <c r="H74" s="232"/>
      <c r="I74" s="232"/>
      <c r="J74" s="232"/>
      <c r="K74" s="232"/>
      <c r="L74" s="232"/>
      <c r="M74" s="232"/>
      <c r="N74" s="232"/>
    </row>
    <row r="75" spans="1:14" ht="16.5">
      <c r="A75" s="232"/>
      <c r="B75" s="232"/>
      <c r="C75" s="232"/>
      <c r="D75" s="232"/>
      <c r="E75" s="232"/>
      <c r="F75" s="232"/>
      <c r="G75" s="232"/>
      <c r="H75" s="232"/>
      <c r="I75" s="232"/>
      <c r="J75" s="232"/>
      <c r="K75" s="232"/>
      <c r="L75" s="232"/>
      <c r="M75" s="232"/>
      <c r="N75" s="232"/>
    </row>
    <row r="76" spans="1:14" ht="16.5">
      <c r="A76" s="232"/>
      <c r="B76" s="232"/>
      <c r="C76" s="232"/>
      <c r="D76" s="232"/>
      <c r="E76" s="232"/>
      <c r="F76" s="232"/>
      <c r="G76" s="232"/>
      <c r="H76" s="232"/>
      <c r="I76" s="232"/>
      <c r="J76" s="232"/>
      <c r="K76" s="232"/>
      <c r="L76" s="232"/>
      <c r="M76" s="232"/>
      <c r="N76" s="232"/>
    </row>
    <row r="77" spans="1:14" ht="16.5">
      <c r="A77" s="232"/>
      <c r="B77" s="232"/>
      <c r="C77" s="232"/>
      <c r="D77" s="232"/>
      <c r="E77" s="232"/>
      <c r="F77" s="232"/>
      <c r="G77" s="232"/>
      <c r="H77" s="232"/>
      <c r="I77" s="232"/>
      <c r="J77" s="232"/>
      <c r="K77" s="232"/>
      <c r="L77" s="232"/>
      <c r="M77" s="232"/>
      <c r="N77" s="232"/>
    </row>
    <row r="78" spans="1:14" ht="16.5">
      <c r="A78" s="232"/>
      <c r="B78" s="232"/>
      <c r="C78" s="232"/>
      <c r="D78" s="232"/>
      <c r="E78" s="232"/>
      <c r="F78" s="232"/>
      <c r="G78" s="232"/>
      <c r="H78" s="232"/>
      <c r="I78" s="232"/>
      <c r="J78" s="232"/>
      <c r="K78" s="232"/>
      <c r="L78" s="232"/>
      <c r="M78" s="232"/>
      <c r="N78" s="232"/>
    </row>
    <row r="79" spans="1:14" ht="16.5">
      <c r="A79" s="232"/>
      <c r="B79" s="232"/>
      <c r="C79" s="232"/>
      <c r="D79" s="232"/>
      <c r="E79" s="232"/>
      <c r="F79" s="232"/>
      <c r="G79" s="232"/>
      <c r="H79" s="232"/>
      <c r="I79" s="232"/>
      <c r="J79" s="232"/>
      <c r="K79" s="232"/>
      <c r="L79" s="232"/>
      <c r="M79" s="232"/>
      <c r="N79" s="232"/>
    </row>
    <row r="80" spans="1:14" ht="16.5">
      <c r="A80" s="232"/>
      <c r="B80" s="232"/>
      <c r="C80" s="232"/>
      <c r="D80" s="232"/>
      <c r="E80" s="232"/>
      <c r="F80" s="232"/>
      <c r="G80" s="232"/>
      <c r="H80" s="232"/>
      <c r="I80" s="232"/>
      <c r="J80" s="232"/>
      <c r="K80" s="232"/>
      <c r="L80" s="232"/>
      <c r="M80" s="232"/>
      <c r="N80" s="232"/>
    </row>
    <row r="81" spans="1:14" ht="16.5">
      <c r="A81" s="232"/>
      <c r="B81" s="232"/>
      <c r="C81" s="232"/>
      <c r="D81" s="232"/>
      <c r="E81" s="232"/>
      <c r="F81" s="232"/>
      <c r="G81" s="232"/>
      <c r="H81" s="232"/>
      <c r="I81" s="232"/>
      <c r="J81" s="232"/>
      <c r="K81" s="232"/>
      <c r="L81" s="232"/>
      <c r="M81" s="232"/>
      <c r="N81" s="232"/>
    </row>
    <row r="82" spans="1:14" ht="16.5">
      <c r="A82" s="232"/>
      <c r="B82" s="232"/>
      <c r="C82" s="232"/>
      <c r="D82" s="232"/>
      <c r="E82" s="232"/>
      <c r="F82" s="232"/>
      <c r="G82" s="232"/>
      <c r="H82" s="232"/>
      <c r="I82" s="232"/>
      <c r="J82" s="232"/>
      <c r="K82" s="232"/>
      <c r="L82" s="232"/>
      <c r="M82" s="232"/>
      <c r="N82" s="232"/>
    </row>
    <row r="83" spans="1:14" ht="16.5">
      <c r="A83" s="232"/>
      <c r="B83" s="232"/>
      <c r="C83" s="232"/>
      <c r="D83" s="232"/>
      <c r="E83" s="232"/>
      <c r="F83" s="232"/>
      <c r="G83" s="232"/>
      <c r="H83" s="232"/>
      <c r="I83" s="232"/>
      <c r="J83" s="232"/>
      <c r="K83" s="232"/>
      <c r="L83" s="232"/>
      <c r="M83" s="232"/>
      <c r="N83" s="232"/>
    </row>
    <row r="84" spans="1:14" ht="16.5">
      <c r="A84" s="232"/>
      <c r="B84" s="232"/>
      <c r="C84" s="232"/>
      <c r="D84" s="232"/>
      <c r="E84" s="232"/>
      <c r="F84" s="232"/>
      <c r="G84" s="232"/>
      <c r="H84" s="232"/>
      <c r="I84" s="232"/>
      <c r="J84" s="232"/>
      <c r="K84" s="232"/>
      <c r="L84" s="232"/>
      <c r="M84" s="232"/>
      <c r="N84" s="232"/>
    </row>
    <row r="85" spans="1:14" ht="16.5">
      <c r="A85" s="232"/>
      <c r="B85" s="232"/>
      <c r="C85" s="232"/>
      <c r="D85" s="232"/>
      <c r="E85" s="232"/>
      <c r="F85" s="232"/>
      <c r="G85" s="232"/>
      <c r="H85" s="232"/>
      <c r="I85" s="232"/>
      <c r="J85" s="232"/>
      <c r="K85" s="232"/>
      <c r="L85" s="232"/>
      <c r="M85" s="232"/>
      <c r="N85" s="232"/>
    </row>
    <row r="86" spans="1:14" ht="16.5">
      <c r="A86" s="232"/>
      <c r="B86" s="232"/>
      <c r="C86" s="232"/>
      <c r="D86" s="232"/>
      <c r="E86" s="232"/>
      <c r="F86" s="232"/>
      <c r="G86" s="232"/>
      <c r="H86" s="232"/>
      <c r="I86" s="232"/>
      <c r="J86" s="232"/>
      <c r="K86" s="232"/>
      <c r="L86" s="232"/>
      <c r="M86" s="232"/>
      <c r="N86" s="232"/>
    </row>
    <row r="87" spans="1:14" ht="16.5">
      <c r="A87" s="232"/>
      <c r="B87" s="232"/>
      <c r="C87" s="232"/>
      <c r="D87" s="232"/>
      <c r="E87" s="232"/>
      <c r="F87" s="232"/>
      <c r="G87" s="232"/>
      <c r="H87" s="232"/>
      <c r="I87" s="232"/>
      <c r="J87" s="232"/>
      <c r="K87" s="232"/>
      <c r="L87" s="232"/>
      <c r="M87" s="232"/>
      <c r="N87" s="232"/>
    </row>
    <row r="88" spans="1:14" ht="16.5">
      <c r="A88" s="232"/>
      <c r="B88" s="232"/>
      <c r="C88" s="232"/>
      <c r="D88" s="232"/>
      <c r="E88" s="232"/>
      <c r="F88" s="232"/>
      <c r="G88" s="232"/>
      <c r="H88" s="232"/>
      <c r="I88" s="232"/>
      <c r="J88" s="232"/>
      <c r="K88" s="232"/>
      <c r="L88" s="232"/>
      <c r="M88" s="232"/>
      <c r="N88" s="232"/>
    </row>
    <row r="89" spans="1:14" ht="16.5">
      <c r="A89" s="232"/>
      <c r="B89" s="232"/>
      <c r="C89" s="232"/>
      <c r="D89" s="232"/>
      <c r="E89" s="232"/>
      <c r="F89" s="232"/>
      <c r="G89" s="232"/>
      <c r="H89" s="232"/>
      <c r="I89" s="232"/>
      <c r="J89" s="232"/>
      <c r="K89" s="232"/>
      <c r="L89" s="232"/>
      <c r="M89" s="232"/>
      <c r="N89" s="232"/>
    </row>
    <row r="90" spans="1:14" ht="16.5">
      <c r="A90" s="232"/>
      <c r="B90" s="232"/>
      <c r="C90" s="232"/>
      <c r="D90" s="232"/>
      <c r="E90" s="232"/>
      <c r="F90" s="232"/>
      <c r="G90" s="232"/>
      <c r="H90" s="232"/>
      <c r="I90" s="232"/>
      <c r="J90" s="232"/>
      <c r="K90" s="232"/>
      <c r="L90" s="232"/>
      <c r="M90" s="232"/>
      <c r="N90" s="232"/>
    </row>
    <row r="91" spans="1:14" ht="16.5">
      <c r="A91" s="232"/>
      <c r="B91" s="232"/>
      <c r="C91" s="232"/>
      <c r="D91" s="232"/>
      <c r="E91" s="232"/>
      <c r="F91" s="232"/>
      <c r="G91" s="232"/>
      <c r="H91" s="232"/>
      <c r="I91" s="232"/>
      <c r="J91" s="232"/>
      <c r="K91" s="232"/>
      <c r="L91" s="232"/>
      <c r="M91" s="232"/>
      <c r="N91" s="232"/>
    </row>
    <row r="92" spans="1:14" ht="16.5">
      <c r="A92" s="232"/>
      <c r="B92" s="232"/>
      <c r="C92" s="232"/>
      <c r="D92" s="232"/>
      <c r="E92" s="232"/>
      <c r="F92" s="232"/>
      <c r="G92" s="232"/>
      <c r="H92" s="232"/>
      <c r="I92" s="232"/>
      <c r="J92" s="232"/>
      <c r="K92" s="232"/>
      <c r="L92" s="232"/>
      <c r="M92" s="232"/>
      <c r="N92" s="232"/>
    </row>
    <row r="93" spans="1:14" ht="16.5">
      <c r="A93" s="232"/>
      <c r="B93" s="232"/>
      <c r="C93" s="232"/>
      <c r="D93" s="232"/>
      <c r="E93" s="232"/>
      <c r="F93" s="232"/>
      <c r="G93" s="232"/>
      <c r="H93" s="232"/>
      <c r="I93" s="232"/>
      <c r="J93" s="232"/>
      <c r="K93" s="232"/>
      <c r="L93" s="232"/>
      <c r="M93" s="232"/>
      <c r="N93" s="232"/>
    </row>
    <row r="94" spans="1:14" ht="16.5">
      <c r="A94" s="232"/>
      <c r="B94" s="232"/>
      <c r="C94" s="232"/>
      <c r="D94" s="232"/>
      <c r="E94" s="232"/>
      <c r="F94" s="232"/>
      <c r="G94" s="232"/>
      <c r="H94" s="232"/>
      <c r="I94" s="232"/>
      <c r="J94" s="232"/>
      <c r="K94" s="232"/>
      <c r="L94" s="232"/>
      <c r="M94" s="232"/>
      <c r="N94" s="232"/>
    </row>
    <row r="95" spans="1:14" ht="16.5">
      <c r="A95" s="232"/>
      <c r="B95" s="232"/>
      <c r="C95" s="232"/>
      <c r="D95" s="232"/>
      <c r="E95" s="232"/>
      <c r="F95" s="232"/>
      <c r="G95" s="232"/>
      <c r="H95" s="232"/>
      <c r="I95" s="232"/>
      <c r="J95" s="232"/>
      <c r="K95" s="232"/>
      <c r="L95" s="232"/>
      <c r="M95" s="232"/>
      <c r="N95" s="232"/>
    </row>
    <row r="96" spans="1:14" ht="16.5">
      <c r="A96" s="232"/>
      <c r="B96" s="232"/>
      <c r="C96" s="232"/>
      <c r="D96" s="232"/>
      <c r="E96" s="232"/>
      <c r="F96" s="232"/>
      <c r="G96" s="232"/>
      <c r="H96" s="232"/>
      <c r="I96" s="232"/>
      <c r="J96" s="232"/>
      <c r="K96" s="232"/>
      <c r="L96" s="232"/>
      <c r="M96" s="232"/>
      <c r="N96" s="232"/>
    </row>
    <row r="97" spans="1:14" ht="16.5">
      <c r="A97" s="232"/>
      <c r="B97" s="232"/>
      <c r="C97" s="232"/>
      <c r="D97" s="232"/>
      <c r="E97" s="232"/>
      <c r="F97" s="232"/>
      <c r="G97" s="232"/>
      <c r="H97" s="232"/>
      <c r="I97" s="232"/>
      <c r="J97" s="232"/>
      <c r="K97" s="232"/>
      <c r="L97" s="232"/>
      <c r="M97" s="232"/>
      <c r="N97" s="232"/>
    </row>
    <row r="98" spans="1:14" ht="16.5">
      <c r="A98" s="232"/>
      <c r="B98" s="232"/>
      <c r="C98" s="232"/>
      <c r="D98" s="232"/>
      <c r="E98" s="232"/>
      <c r="F98" s="232"/>
      <c r="G98" s="232"/>
      <c r="H98" s="232"/>
      <c r="I98" s="232"/>
      <c r="J98" s="232"/>
      <c r="K98" s="232"/>
      <c r="L98" s="232"/>
      <c r="M98" s="232"/>
      <c r="N98" s="232"/>
    </row>
    <row r="99" spans="1:14" ht="16.5">
      <c r="A99" s="232"/>
      <c r="B99" s="232"/>
      <c r="C99" s="232"/>
      <c r="D99" s="232"/>
      <c r="E99" s="232"/>
      <c r="F99" s="232"/>
      <c r="G99" s="232"/>
      <c r="H99" s="232"/>
      <c r="I99" s="232"/>
      <c r="J99" s="232"/>
      <c r="K99" s="232"/>
      <c r="L99" s="232"/>
      <c r="M99" s="232"/>
      <c r="N99" s="232"/>
    </row>
    <row r="100" spans="1:14" ht="16.5">
      <c r="A100" s="232"/>
      <c r="B100" s="232"/>
      <c r="C100" s="232"/>
      <c r="D100" s="232"/>
      <c r="E100" s="232"/>
      <c r="F100" s="232"/>
      <c r="G100" s="232"/>
      <c r="H100" s="232"/>
      <c r="I100" s="232"/>
      <c r="J100" s="232"/>
      <c r="K100" s="232"/>
      <c r="L100" s="232"/>
      <c r="M100" s="232"/>
      <c r="N100" s="232"/>
    </row>
    <row r="101" spans="1:14" ht="16.5">
      <c r="A101" s="232"/>
      <c r="B101" s="232"/>
      <c r="C101" s="232"/>
      <c r="D101" s="232"/>
      <c r="E101" s="232"/>
      <c r="F101" s="232"/>
      <c r="G101" s="232"/>
      <c r="H101" s="232"/>
      <c r="I101" s="232"/>
      <c r="J101" s="232"/>
      <c r="K101" s="232"/>
      <c r="L101" s="232"/>
      <c r="M101" s="232"/>
      <c r="N101" s="232"/>
    </row>
    <row r="102" spans="1:14" ht="16.5">
      <c r="A102" s="232"/>
      <c r="B102" s="232"/>
      <c r="C102" s="232"/>
      <c r="D102" s="232"/>
      <c r="E102" s="232"/>
      <c r="F102" s="232"/>
      <c r="G102" s="232"/>
      <c r="H102" s="232"/>
      <c r="I102" s="232"/>
      <c r="J102" s="232"/>
      <c r="K102" s="232"/>
      <c r="L102" s="232"/>
      <c r="M102" s="232"/>
      <c r="N102" s="232"/>
    </row>
    <row r="103" spans="1:14" ht="16.5">
      <c r="A103" s="233"/>
      <c r="B103" s="233"/>
      <c r="C103" s="233"/>
      <c r="D103" s="233"/>
      <c r="E103" s="233"/>
      <c r="F103" s="233"/>
      <c r="G103" s="233"/>
      <c r="H103" s="233"/>
      <c r="I103" s="233"/>
      <c r="J103" s="233"/>
      <c r="K103" s="233"/>
      <c r="L103" s="233"/>
      <c r="M103" s="233"/>
      <c r="N103" s="233"/>
    </row>
    <row r="104" spans="1:14" ht="16.5">
      <c r="A104" s="233"/>
      <c r="B104" s="233"/>
      <c r="C104" s="233"/>
      <c r="D104" s="233"/>
      <c r="E104" s="233"/>
      <c r="F104" s="233"/>
      <c r="G104" s="233"/>
      <c r="H104" s="233"/>
      <c r="I104" s="233"/>
      <c r="J104" s="233"/>
      <c r="K104" s="233"/>
      <c r="L104" s="233"/>
      <c r="M104" s="233"/>
      <c r="N104" s="233"/>
    </row>
    <row r="105" spans="1:14" ht="16.5">
      <c r="A105" s="233"/>
      <c r="B105" s="233"/>
      <c r="C105" s="233"/>
      <c r="D105" s="233"/>
      <c r="E105" s="233"/>
      <c r="F105" s="233"/>
      <c r="G105" s="233"/>
      <c r="H105" s="233"/>
      <c r="I105" s="233"/>
      <c r="J105" s="233"/>
      <c r="K105" s="233"/>
      <c r="L105" s="233"/>
      <c r="M105" s="233"/>
      <c r="N105" s="233"/>
    </row>
    <row r="106" spans="1:14" ht="16.5">
      <c r="A106" s="233"/>
      <c r="B106" s="233"/>
      <c r="C106" s="233"/>
      <c r="D106" s="233"/>
      <c r="E106" s="233"/>
      <c r="F106" s="233"/>
      <c r="G106" s="233"/>
      <c r="H106" s="233"/>
      <c r="I106" s="233"/>
      <c r="J106" s="233"/>
      <c r="K106" s="233"/>
      <c r="L106" s="233"/>
      <c r="M106" s="233"/>
      <c r="N106" s="233"/>
    </row>
    <row r="107" spans="1:14" ht="16.5">
      <c r="A107" s="233"/>
      <c r="B107" s="233"/>
      <c r="C107" s="233"/>
      <c r="D107" s="233"/>
      <c r="E107" s="233"/>
      <c r="F107" s="233"/>
      <c r="G107" s="233"/>
      <c r="H107" s="233"/>
      <c r="I107" s="233"/>
      <c r="J107" s="233"/>
      <c r="K107" s="233"/>
      <c r="L107" s="233"/>
      <c r="M107" s="233"/>
      <c r="N107" s="233"/>
    </row>
    <row r="108" spans="1:14" ht="16.5">
      <c r="A108" s="233"/>
      <c r="B108" s="233"/>
      <c r="C108" s="233"/>
      <c r="D108" s="233"/>
      <c r="E108" s="233"/>
      <c r="F108" s="233"/>
      <c r="G108" s="233"/>
      <c r="H108" s="233"/>
      <c r="I108" s="233"/>
      <c r="J108" s="233"/>
      <c r="K108" s="233"/>
      <c r="L108" s="233"/>
      <c r="M108" s="233"/>
      <c r="N108" s="233"/>
    </row>
    <row r="109" spans="1:14" ht="16.5">
      <c r="A109" s="233"/>
      <c r="B109" s="233"/>
      <c r="C109" s="233"/>
      <c r="D109" s="233"/>
      <c r="E109" s="233"/>
      <c r="F109" s="233"/>
      <c r="G109" s="233"/>
      <c r="H109" s="233"/>
      <c r="I109" s="233"/>
      <c r="J109" s="233"/>
      <c r="K109" s="233"/>
      <c r="L109" s="233"/>
      <c r="M109" s="233"/>
      <c r="N109" s="233"/>
    </row>
    <row r="110" spans="1:14" ht="16.5">
      <c r="A110" s="233"/>
      <c r="B110" s="233"/>
      <c r="C110" s="233"/>
      <c r="D110" s="233"/>
      <c r="E110" s="233"/>
      <c r="F110" s="233"/>
      <c r="G110" s="233"/>
      <c r="H110" s="233"/>
      <c r="I110" s="233"/>
      <c r="J110" s="233"/>
      <c r="K110" s="233"/>
      <c r="L110" s="233"/>
      <c r="M110" s="233"/>
      <c r="N110" s="233"/>
    </row>
    <row r="111" spans="1:14" ht="16.5">
      <c r="A111" s="233"/>
      <c r="B111" s="233"/>
      <c r="C111" s="233"/>
      <c r="D111" s="233"/>
      <c r="E111" s="233"/>
      <c r="F111" s="233"/>
      <c r="G111" s="233"/>
      <c r="H111" s="233"/>
      <c r="I111" s="233"/>
      <c r="J111" s="233"/>
      <c r="K111" s="233"/>
      <c r="L111" s="233"/>
      <c r="M111" s="233"/>
      <c r="N111" s="233"/>
    </row>
    <row r="112" spans="1:14" ht="16.5">
      <c r="A112" s="233"/>
      <c r="B112" s="233"/>
      <c r="C112" s="233"/>
      <c r="D112" s="233"/>
      <c r="E112" s="233"/>
      <c r="F112" s="233"/>
      <c r="G112" s="233"/>
      <c r="H112" s="233"/>
      <c r="I112" s="233"/>
      <c r="J112" s="233"/>
      <c r="K112" s="233"/>
      <c r="L112" s="233"/>
      <c r="M112" s="233"/>
      <c r="N112" s="233"/>
    </row>
    <row r="113" spans="1:14" ht="16.5">
      <c r="A113" s="233"/>
      <c r="B113" s="233"/>
      <c r="C113" s="233"/>
      <c r="D113" s="233"/>
      <c r="E113" s="233"/>
      <c r="F113" s="233"/>
      <c r="G113" s="233"/>
      <c r="H113" s="233"/>
      <c r="I113" s="233"/>
      <c r="J113" s="233"/>
      <c r="K113" s="233"/>
      <c r="L113" s="233"/>
      <c r="M113" s="233"/>
      <c r="N113" s="233"/>
    </row>
    <row r="114" spans="1:14" ht="16.5">
      <c r="A114" s="233"/>
      <c r="B114" s="233"/>
      <c r="C114" s="233"/>
      <c r="D114" s="233"/>
      <c r="E114" s="233"/>
      <c r="F114" s="233"/>
      <c r="G114" s="233"/>
      <c r="H114" s="233"/>
      <c r="I114" s="233"/>
      <c r="J114" s="233"/>
      <c r="K114" s="233"/>
      <c r="L114" s="233"/>
      <c r="M114" s="233"/>
      <c r="N114" s="233"/>
    </row>
    <row r="115" spans="1:14" ht="16.5">
      <c r="A115" s="233"/>
      <c r="B115" s="233"/>
      <c r="C115" s="233"/>
      <c r="D115" s="233"/>
      <c r="E115" s="233"/>
      <c r="F115" s="233"/>
      <c r="G115" s="233"/>
      <c r="H115" s="233"/>
      <c r="I115" s="233"/>
      <c r="J115" s="233"/>
      <c r="K115" s="233"/>
      <c r="L115" s="233"/>
      <c r="M115" s="233"/>
      <c r="N115" s="233"/>
    </row>
    <row r="116" spans="1:14" ht="16.5">
      <c r="A116" s="233"/>
      <c r="B116" s="233"/>
      <c r="C116" s="233"/>
      <c r="D116" s="233"/>
      <c r="E116" s="233"/>
      <c r="F116" s="233"/>
      <c r="G116" s="233"/>
      <c r="H116" s="233"/>
      <c r="I116" s="233"/>
      <c r="J116" s="233"/>
      <c r="K116" s="233"/>
      <c r="L116" s="233"/>
      <c r="M116" s="233"/>
      <c r="N116" s="233"/>
    </row>
    <row r="117" spans="1:14" ht="16.5">
      <c r="A117" s="233"/>
      <c r="B117" s="233"/>
      <c r="C117" s="233"/>
      <c r="D117" s="233"/>
      <c r="E117" s="233"/>
      <c r="F117" s="233"/>
      <c r="G117" s="233"/>
      <c r="H117" s="233"/>
      <c r="I117" s="233"/>
      <c r="J117" s="233"/>
      <c r="K117" s="233"/>
      <c r="L117" s="233"/>
      <c r="M117" s="233"/>
      <c r="N117" s="233"/>
    </row>
    <row r="118" spans="1:14" ht="16.5">
      <c r="A118" s="233"/>
      <c r="B118" s="233"/>
      <c r="C118" s="233"/>
      <c r="D118" s="233"/>
      <c r="E118" s="233"/>
      <c r="F118" s="233"/>
      <c r="G118" s="233"/>
      <c r="H118" s="233"/>
      <c r="I118" s="233"/>
      <c r="J118" s="233"/>
      <c r="K118" s="233"/>
      <c r="L118" s="233"/>
      <c r="M118" s="233"/>
      <c r="N118" s="233"/>
    </row>
    <row r="119" spans="1:14" ht="16.5">
      <c r="A119" s="233"/>
      <c r="B119" s="233"/>
      <c r="C119" s="233"/>
      <c r="D119" s="233"/>
      <c r="E119" s="233"/>
      <c r="F119" s="233"/>
      <c r="G119" s="233"/>
      <c r="H119" s="233"/>
      <c r="I119" s="233"/>
      <c r="J119" s="233"/>
      <c r="K119" s="233"/>
      <c r="L119" s="233"/>
      <c r="M119" s="233"/>
      <c r="N119" s="233"/>
    </row>
    <row r="120" spans="1:14" ht="16.5">
      <c r="A120" s="233"/>
      <c r="B120" s="233"/>
      <c r="C120" s="233"/>
      <c r="D120" s="233"/>
      <c r="E120" s="233"/>
      <c r="F120" s="233"/>
      <c r="G120" s="233"/>
      <c r="H120" s="233"/>
      <c r="I120" s="233"/>
      <c r="J120" s="233"/>
      <c r="K120" s="233"/>
      <c r="L120" s="233"/>
      <c r="M120" s="233"/>
      <c r="N120" s="233"/>
    </row>
    <row r="121" spans="1:4" ht="16.5">
      <c r="A121" s="234"/>
      <c r="B121" s="234"/>
      <c r="C121" s="234"/>
      <c r="D121" s="234"/>
    </row>
    <row r="122" spans="1:4" ht="16.5">
      <c r="A122" s="234"/>
      <c r="B122" s="234"/>
      <c r="C122" s="234"/>
      <c r="D122" s="234"/>
    </row>
    <row r="123" spans="1:4" ht="16.5">
      <c r="A123" s="234"/>
      <c r="B123" s="234"/>
      <c r="C123" s="234"/>
      <c r="D123" s="234"/>
    </row>
    <row r="124" spans="1:4" ht="16.5">
      <c r="A124" s="234"/>
      <c r="B124" s="234"/>
      <c r="C124" s="234"/>
      <c r="D124" s="234"/>
    </row>
    <row r="125" spans="1:4" ht="16.5">
      <c r="A125" s="234"/>
      <c r="B125" s="234"/>
      <c r="C125" s="234"/>
      <c r="D125" s="234"/>
    </row>
    <row r="126" spans="1:4" ht="16.5">
      <c r="A126" s="234"/>
      <c r="B126" s="234"/>
      <c r="C126" s="234"/>
      <c r="D126" s="234"/>
    </row>
    <row r="127" spans="1:4" ht="16.5">
      <c r="A127" s="234"/>
      <c r="B127" s="234"/>
      <c r="C127" s="234"/>
      <c r="D127" s="234"/>
    </row>
    <row r="128" spans="1:4" ht="16.5">
      <c r="A128" s="234"/>
      <c r="B128" s="234"/>
      <c r="C128" s="234"/>
      <c r="D128" s="234"/>
    </row>
    <row r="129" spans="1:4" ht="16.5">
      <c r="A129" s="234"/>
      <c r="B129" s="234"/>
      <c r="C129" s="234"/>
      <c r="D129" s="234"/>
    </row>
    <row r="130" spans="1:4" ht="16.5">
      <c r="A130" s="234"/>
      <c r="B130" s="234"/>
      <c r="C130" s="234"/>
      <c r="D130" s="234"/>
    </row>
    <row r="131" spans="1:4" ht="16.5">
      <c r="A131" s="234"/>
      <c r="B131" s="234"/>
      <c r="C131" s="234"/>
      <c r="D131" s="234"/>
    </row>
    <row r="132" spans="1:4" ht="16.5">
      <c r="A132" s="234"/>
      <c r="B132" s="234"/>
      <c r="C132" s="234"/>
      <c r="D132" s="234"/>
    </row>
    <row r="133" spans="1:4" ht="16.5">
      <c r="A133" s="234"/>
      <c r="B133" s="234"/>
      <c r="C133" s="234"/>
      <c r="D133" s="234"/>
    </row>
    <row r="134" spans="1:4" ht="16.5">
      <c r="A134" s="234"/>
      <c r="B134" s="234"/>
      <c r="C134" s="234"/>
      <c r="D134" s="234"/>
    </row>
    <row r="135" spans="1:4" ht="16.5">
      <c r="A135" s="234"/>
      <c r="B135" s="234"/>
      <c r="C135" s="234"/>
      <c r="D135" s="234"/>
    </row>
    <row r="136" spans="1:4" ht="16.5">
      <c r="A136" s="234"/>
      <c r="B136" s="234"/>
      <c r="C136" s="234"/>
      <c r="D136" s="234"/>
    </row>
    <row r="137" spans="1:4" ht="16.5">
      <c r="A137" s="234"/>
      <c r="B137" s="234"/>
      <c r="C137" s="234"/>
      <c r="D137" s="234"/>
    </row>
    <row r="138" spans="1:4" ht="16.5">
      <c r="A138" s="234"/>
      <c r="B138" s="234"/>
      <c r="C138" s="234"/>
      <c r="D138" s="234"/>
    </row>
    <row r="139" spans="1:4" ht="16.5">
      <c r="A139" s="234"/>
      <c r="B139" s="234"/>
      <c r="C139" s="234"/>
      <c r="D139" s="234"/>
    </row>
    <row r="140" spans="1:4" ht="16.5">
      <c r="A140" s="234"/>
      <c r="B140" s="234"/>
      <c r="C140" s="234"/>
      <c r="D140" s="234"/>
    </row>
    <row r="141" spans="1:4" ht="16.5">
      <c r="A141" s="234"/>
      <c r="B141" s="234"/>
      <c r="C141" s="234"/>
      <c r="D141" s="234"/>
    </row>
    <row r="142" spans="1:4" ht="16.5">
      <c r="A142" s="234"/>
      <c r="B142" s="234"/>
      <c r="C142" s="234"/>
      <c r="D142" s="234"/>
    </row>
    <row r="143" spans="1:4" ht="16.5">
      <c r="A143" s="234"/>
      <c r="B143" s="234"/>
      <c r="C143" s="234"/>
      <c r="D143" s="234"/>
    </row>
    <row r="144" spans="1:4" ht="16.5">
      <c r="A144" s="234"/>
      <c r="B144" s="234"/>
      <c r="C144" s="234"/>
      <c r="D144" s="234"/>
    </row>
    <row r="145" spans="1:4" ht="16.5">
      <c r="A145" s="234"/>
      <c r="B145" s="234"/>
      <c r="C145" s="234"/>
      <c r="D145" s="234"/>
    </row>
    <row r="146" spans="1:4" ht="16.5">
      <c r="A146" s="234"/>
      <c r="B146" s="234"/>
      <c r="C146" s="234"/>
      <c r="D146" s="234"/>
    </row>
    <row r="147" spans="1:4" ht="16.5">
      <c r="A147" s="234"/>
      <c r="B147" s="234"/>
      <c r="C147" s="234"/>
      <c r="D147" s="234"/>
    </row>
    <row r="148" spans="1:4" ht="16.5">
      <c r="A148" s="234"/>
      <c r="B148" s="234"/>
      <c r="C148" s="234"/>
      <c r="D148" s="234"/>
    </row>
    <row r="149" spans="1:4" ht="16.5">
      <c r="A149" s="234"/>
      <c r="B149" s="234"/>
      <c r="C149" s="234"/>
      <c r="D149" s="234"/>
    </row>
    <row r="150" spans="1:4" ht="16.5">
      <c r="A150" s="234"/>
      <c r="B150" s="234"/>
      <c r="C150" s="234"/>
      <c r="D150" s="234"/>
    </row>
    <row r="151" spans="1:4" ht="16.5">
      <c r="A151" s="234"/>
      <c r="B151" s="234"/>
      <c r="C151" s="234"/>
      <c r="D151" s="234"/>
    </row>
    <row r="152" spans="1:4" ht="16.5">
      <c r="A152" s="234"/>
      <c r="B152" s="234"/>
      <c r="C152" s="234"/>
      <c r="D152" s="234"/>
    </row>
    <row r="153" spans="1:4" ht="16.5">
      <c r="A153" s="234"/>
      <c r="B153" s="234"/>
      <c r="C153" s="234"/>
      <c r="D153" s="234"/>
    </row>
    <row r="154" spans="1:4" ht="16.5">
      <c r="A154" s="234"/>
      <c r="B154" s="234"/>
      <c r="C154" s="234"/>
      <c r="D154" s="234"/>
    </row>
    <row r="155" spans="1:4" ht="16.5">
      <c r="A155" s="234"/>
      <c r="B155" s="234"/>
      <c r="C155" s="234"/>
      <c r="D155" s="234"/>
    </row>
    <row r="156" spans="1:4" ht="16.5">
      <c r="A156" s="234"/>
      <c r="B156" s="234"/>
      <c r="C156" s="234"/>
      <c r="D156" s="234"/>
    </row>
    <row r="157" spans="1:4" ht="16.5">
      <c r="A157" s="234"/>
      <c r="B157" s="234"/>
      <c r="C157" s="234"/>
      <c r="D157" s="234"/>
    </row>
    <row r="158" spans="1:4" ht="16.5">
      <c r="A158" s="234"/>
      <c r="B158" s="234"/>
      <c r="C158" s="234"/>
      <c r="D158" s="234"/>
    </row>
    <row r="159" spans="1:4" ht="16.5">
      <c r="A159" s="234"/>
      <c r="B159" s="234"/>
      <c r="C159" s="234"/>
      <c r="D159" s="234"/>
    </row>
    <row r="160" spans="1:4" ht="16.5">
      <c r="A160" s="234"/>
      <c r="B160" s="234"/>
      <c r="C160" s="234"/>
      <c r="D160" s="234"/>
    </row>
    <row r="161" spans="1:4" ht="16.5">
      <c r="A161" s="234"/>
      <c r="B161" s="234"/>
      <c r="C161" s="234"/>
      <c r="D161" s="234"/>
    </row>
    <row r="162" spans="1:4" ht="16.5">
      <c r="A162" s="234"/>
      <c r="B162" s="234"/>
      <c r="C162" s="234"/>
      <c r="D162" s="234"/>
    </row>
    <row r="163" spans="1:4" ht="16.5">
      <c r="A163" s="234"/>
      <c r="B163" s="234"/>
      <c r="C163" s="234"/>
      <c r="D163" s="234"/>
    </row>
    <row r="164" spans="1:4" ht="16.5">
      <c r="A164" s="234"/>
      <c r="B164" s="234"/>
      <c r="C164" s="234"/>
      <c r="D164" s="234"/>
    </row>
    <row r="165" spans="1:4" ht="16.5">
      <c r="A165" s="234"/>
      <c r="B165" s="234"/>
      <c r="C165" s="234"/>
      <c r="D165" s="234"/>
    </row>
    <row r="166" spans="1:4" ht="16.5">
      <c r="A166" s="234"/>
      <c r="B166" s="234"/>
      <c r="C166" s="234"/>
      <c r="D166" s="234"/>
    </row>
    <row r="167" spans="1:4" ht="16.5">
      <c r="A167" s="234"/>
      <c r="B167" s="234"/>
      <c r="C167" s="234"/>
      <c r="D167" s="234"/>
    </row>
    <row r="168" spans="1:4" ht="16.5">
      <c r="A168" s="234"/>
      <c r="B168" s="234"/>
      <c r="C168" s="234"/>
      <c r="D168" s="234"/>
    </row>
    <row r="169" spans="1:4" ht="16.5">
      <c r="A169" s="234"/>
      <c r="B169" s="234"/>
      <c r="C169" s="234"/>
      <c r="D169" s="234"/>
    </row>
    <row r="170" spans="1:4" ht="16.5">
      <c r="A170" s="234"/>
      <c r="B170" s="234"/>
      <c r="C170" s="234"/>
      <c r="D170" s="234"/>
    </row>
    <row r="171" spans="1:4" ht="16.5">
      <c r="A171" s="234"/>
      <c r="B171" s="234"/>
      <c r="C171" s="234"/>
      <c r="D171" s="234"/>
    </row>
    <row r="172" spans="1:4" ht="16.5">
      <c r="A172" s="234"/>
      <c r="B172" s="234"/>
      <c r="C172" s="234"/>
      <c r="D172" s="234"/>
    </row>
    <row r="173" spans="1:4" ht="16.5">
      <c r="A173" s="234"/>
      <c r="B173" s="234"/>
      <c r="C173" s="234"/>
      <c r="D173" s="234"/>
    </row>
    <row r="174" spans="1:4" ht="16.5">
      <c r="A174" s="234"/>
      <c r="B174" s="234"/>
      <c r="C174" s="234"/>
      <c r="D174" s="234"/>
    </row>
    <row r="175" spans="1:4" ht="16.5">
      <c r="A175" s="234"/>
      <c r="B175" s="234"/>
      <c r="C175" s="234"/>
      <c r="D175" s="234"/>
    </row>
    <row r="176" spans="1:4" ht="16.5">
      <c r="A176" s="234"/>
      <c r="B176" s="234"/>
      <c r="C176" s="234"/>
      <c r="D176" s="234"/>
    </row>
    <row r="177" spans="1:4" ht="16.5">
      <c r="A177" s="234"/>
      <c r="B177" s="234"/>
      <c r="C177" s="234"/>
      <c r="D177" s="234"/>
    </row>
    <row r="178" spans="1:4" ht="16.5">
      <c r="A178" s="234"/>
      <c r="B178" s="234"/>
      <c r="C178" s="234"/>
      <c r="D178" s="234"/>
    </row>
    <row r="179" spans="1:4" ht="16.5">
      <c r="A179" s="234"/>
      <c r="B179" s="234"/>
      <c r="C179" s="234"/>
      <c r="D179" s="234"/>
    </row>
    <row r="180" spans="1:4" ht="16.5">
      <c r="A180" s="234"/>
      <c r="B180" s="234"/>
      <c r="C180" s="234"/>
      <c r="D180" s="234"/>
    </row>
    <row r="181" spans="1:4" ht="16.5">
      <c r="A181" s="234"/>
      <c r="B181" s="234"/>
      <c r="C181" s="234"/>
      <c r="D181" s="234"/>
    </row>
    <row r="182" spans="1:4" ht="16.5">
      <c r="A182" s="234"/>
      <c r="B182" s="234"/>
      <c r="C182" s="234"/>
      <c r="D182" s="234"/>
    </row>
    <row r="183" spans="1:4" ht="16.5">
      <c r="A183" s="234"/>
      <c r="B183" s="234"/>
      <c r="C183" s="234"/>
      <c r="D183" s="234"/>
    </row>
    <row r="184" spans="1:4" ht="16.5">
      <c r="A184" s="234"/>
      <c r="B184" s="234"/>
      <c r="C184" s="234"/>
      <c r="D184" s="234"/>
    </row>
    <row r="185" spans="1:4" ht="16.5">
      <c r="A185" s="234"/>
      <c r="B185" s="234"/>
      <c r="C185" s="234"/>
      <c r="D185" s="234"/>
    </row>
    <row r="186" spans="1:4" ht="16.5">
      <c r="A186" s="234"/>
      <c r="B186" s="234"/>
      <c r="C186" s="234"/>
      <c r="D186" s="234"/>
    </row>
    <row r="187" spans="1:4" ht="16.5">
      <c r="A187" s="234"/>
      <c r="B187" s="234"/>
      <c r="C187" s="234"/>
      <c r="D187" s="234"/>
    </row>
    <row r="188" spans="1:4" ht="16.5">
      <c r="A188" s="234"/>
      <c r="B188" s="234"/>
      <c r="C188" s="234"/>
      <c r="D188" s="234"/>
    </row>
    <row r="189" spans="1:4" ht="16.5">
      <c r="A189" s="234"/>
      <c r="B189" s="234"/>
      <c r="C189" s="234"/>
      <c r="D189" s="234"/>
    </row>
    <row r="190" spans="1:4" ht="16.5">
      <c r="A190" s="234"/>
      <c r="B190" s="234"/>
      <c r="C190" s="234"/>
      <c r="D190" s="234"/>
    </row>
    <row r="191" spans="1:4" ht="16.5">
      <c r="A191" s="234"/>
      <c r="B191" s="234"/>
      <c r="C191" s="234"/>
      <c r="D191" s="234"/>
    </row>
    <row r="192" spans="1:4" ht="16.5">
      <c r="A192" s="234"/>
      <c r="B192" s="234"/>
      <c r="C192" s="234"/>
      <c r="D192" s="234"/>
    </row>
    <row r="193" spans="1:4" ht="16.5">
      <c r="A193" s="234"/>
      <c r="B193" s="234"/>
      <c r="C193" s="234"/>
      <c r="D193" s="234"/>
    </row>
    <row r="194" spans="1:4" ht="16.5">
      <c r="A194" s="234"/>
      <c r="B194" s="234"/>
      <c r="C194" s="234"/>
      <c r="D194" s="234"/>
    </row>
    <row r="195" spans="1:4" ht="16.5">
      <c r="A195" s="234"/>
      <c r="B195" s="234"/>
      <c r="C195" s="234"/>
      <c r="D195" s="234"/>
    </row>
    <row r="196" spans="1:4" ht="16.5">
      <c r="A196" s="234"/>
      <c r="B196" s="234"/>
      <c r="C196" s="234"/>
      <c r="D196" s="234"/>
    </row>
    <row r="197" spans="1:4" ht="16.5">
      <c r="A197" s="234"/>
      <c r="B197" s="234"/>
      <c r="C197" s="234"/>
      <c r="D197" s="234"/>
    </row>
    <row r="198" spans="1:4" ht="16.5">
      <c r="A198" s="234"/>
      <c r="B198" s="234"/>
      <c r="C198" s="234"/>
      <c r="D198" s="234"/>
    </row>
    <row r="199" spans="1:4" ht="16.5">
      <c r="A199" s="234"/>
      <c r="B199" s="234"/>
      <c r="C199" s="234"/>
      <c r="D199" s="234"/>
    </row>
    <row r="200" spans="1:4" ht="16.5">
      <c r="A200" s="234"/>
      <c r="B200" s="234"/>
      <c r="C200" s="234"/>
      <c r="D200" s="234"/>
    </row>
    <row r="201" spans="1:4" ht="16.5">
      <c r="A201" s="234"/>
      <c r="B201" s="234"/>
      <c r="C201" s="234"/>
      <c r="D201" s="234"/>
    </row>
    <row r="202" spans="1:4" ht="16.5">
      <c r="A202" s="234"/>
      <c r="B202" s="234"/>
      <c r="C202" s="234"/>
      <c r="D202" s="234"/>
    </row>
    <row r="203" spans="1:4" ht="16.5">
      <c r="A203" s="234"/>
      <c r="B203" s="234"/>
      <c r="C203" s="234"/>
      <c r="D203" s="234"/>
    </row>
    <row r="204" spans="1:4" ht="16.5">
      <c r="A204" s="234"/>
      <c r="B204" s="234"/>
      <c r="C204" s="234"/>
      <c r="D204" s="234"/>
    </row>
    <row r="205" spans="1:4" ht="16.5">
      <c r="A205" s="234"/>
      <c r="B205" s="234"/>
      <c r="C205" s="234"/>
      <c r="D205" s="234"/>
    </row>
    <row r="206" spans="1:4" ht="16.5">
      <c r="A206" s="234"/>
      <c r="B206" s="234"/>
      <c r="C206" s="234"/>
      <c r="D206" s="234"/>
    </row>
    <row r="207" spans="1:4" ht="16.5">
      <c r="A207" s="234"/>
      <c r="B207" s="234"/>
      <c r="C207" s="234"/>
      <c r="D207" s="234"/>
    </row>
    <row r="208" spans="1:4" ht="16.5">
      <c r="A208" s="234"/>
      <c r="B208" s="234"/>
      <c r="C208" s="234"/>
      <c r="D208" s="234"/>
    </row>
    <row r="209" spans="1:4" ht="16.5">
      <c r="A209" s="234"/>
      <c r="B209" s="234"/>
      <c r="C209" s="234"/>
      <c r="D209" s="234"/>
    </row>
    <row r="210" spans="1:4" ht="16.5">
      <c r="A210" s="234"/>
      <c r="B210" s="234"/>
      <c r="C210" s="234"/>
      <c r="D210" s="234"/>
    </row>
    <row r="211" spans="1:4" ht="16.5">
      <c r="A211" s="234"/>
      <c r="B211" s="234"/>
      <c r="C211" s="234"/>
      <c r="D211" s="234"/>
    </row>
    <row r="212" spans="1:4" ht="16.5">
      <c r="A212" s="234"/>
      <c r="B212" s="234"/>
      <c r="C212" s="234"/>
      <c r="D212" s="234"/>
    </row>
    <row r="213" spans="1:4" ht="16.5">
      <c r="A213" s="234"/>
      <c r="B213" s="234"/>
      <c r="C213" s="234"/>
      <c r="D213" s="234"/>
    </row>
    <row r="214" spans="1:4" ht="16.5">
      <c r="A214" s="234"/>
      <c r="B214" s="234"/>
      <c r="C214" s="234"/>
      <c r="D214" s="234"/>
    </row>
    <row r="215" spans="1:4" ht="16.5">
      <c r="A215" s="234"/>
      <c r="B215" s="234"/>
      <c r="C215" s="234"/>
      <c r="D215" s="234"/>
    </row>
    <row r="216" spans="1:4" ht="16.5">
      <c r="A216" s="234"/>
      <c r="B216" s="234"/>
      <c r="C216" s="234"/>
      <c r="D216" s="234"/>
    </row>
    <row r="217" spans="1:4" ht="16.5">
      <c r="A217" s="234"/>
      <c r="B217" s="234"/>
      <c r="C217" s="234"/>
      <c r="D217" s="234"/>
    </row>
    <row r="218" spans="1:4" ht="16.5">
      <c r="A218" s="234"/>
      <c r="B218" s="234"/>
      <c r="C218" s="234"/>
      <c r="D218" s="234"/>
    </row>
    <row r="219" spans="1:4" ht="16.5">
      <c r="A219" s="234"/>
      <c r="B219" s="234"/>
      <c r="C219" s="234"/>
      <c r="D219" s="234"/>
    </row>
    <row r="220" spans="1:4" ht="16.5">
      <c r="A220" s="234"/>
      <c r="B220" s="234"/>
      <c r="C220" s="234"/>
      <c r="D220" s="234"/>
    </row>
    <row r="221" spans="1:4" ht="16.5">
      <c r="A221" s="234"/>
      <c r="B221" s="234"/>
      <c r="C221" s="234"/>
      <c r="D221" s="234"/>
    </row>
    <row r="222" spans="1:4" ht="16.5">
      <c r="A222" s="234"/>
      <c r="B222" s="234"/>
      <c r="C222" s="234"/>
      <c r="D222" s="234"/>
    </row>
    <row r="223" spans="1:4" ht="16.5">
      <c r="A223" s="234"/>
      <c r="B223" s="234"/>
      <c r="C223" s="234"/>
      <c r="D223" s="234"/>
    </row>
    <row r="224" spans="1:4" ht="16.5">
      <c r="A224" s="234"/>
      <c r="B224" s="234"/>
      <c r="C224" s="234"/>
      <c r="D224" s="234"/>
    </row>
    <row r="225" spans="1:4" ht="16.5">
      <c r="A225" s="234"/>
      <c r="B225" s="234"/>
      <c r="C225" s="234"/>
      <c r="D225" s="234"/>
    </row>
    <row r="226" spans="1:4" ht="16.5">
      <c r="A226" s="234"/>
      <c r="B226" s="234"/>
      <c r="C226" s="234"/>
      <c r="D226" s="234"/>
    </row>
    <row r="227" spans="1:4" ht="16.5">
      <c r="A227" s="234"/>
      <c r="B227" s="234"/>
      <c r="C227" s="234"/>
      <c r="D227" s="234"/>
    </row>
    <row r="228" spans="1:4" ht="16.5">
      <c r="A228" s="234"/>
      <c r="B228" s="234"/>
      <c r="C228" s="234"/>
      <c r="D228" s="234"/>
    </row>
    <row r="229" spans="1:4" ht="16.5">
      <c r="A229" s="234"/>
      <c r="B229" s="234"/>
      <c r="C229" s="234"/>
      <c r="D229" s="234"/>
    </row>
    <row r="230" spans="1:4" ht="16.5">
      <c r="A230" s="234"/>
      <c r="B230" s="234"/>
      <c r="C230" s="234"/>
      <c r="D230" s="234"/>
    </row>
    <row r="231" spans="1:4" ht="16.5">
      <c r="A231" s="234"/>
      <c r="B231" s="234"/>
      <c r="C231" s="234"/>
      <c r="D231" s="234"/>
    </row>
    <row r="232" spans="1:4" ht="16.5">
      <c r="A232" s="234"/>
      <c r="B232" s="234"/>
      <c r="C232" s="234"/>
      <c r="D232" s="234"/>
    </row>
    <row r="233" spans="1:4" ht="16.5">
      <c r="A233" s="234"/>
      <c r="B233" s="234"/>
      <c r="C233" s="234"/>
      <c r="D233" s="234"/>
    </row>
    <row r="234" spans="1:4" ht="16.5">
      <c r="A234" s="234"/>
      <c r="B234" s="234"/>
      <c r="C234" s="234"/>
      <c r="D234" s="234"/>
    </row>
    <row r="235" spans="1:4" ht="16.5">
      <c r="A235" s="234"/>
      <c r="B235" s="234"/>
      <c r="C235" s="234"/>
      <c r="D235" s="234"/>
    </row>
    <row r="236" spans="1:4" ht="16.5">
      <c r="A236" s="234"/>
      <c r="B236" s="234"/>
      <c r="C236" s="234"/>
      <c r="D236" s="234"/>
    </row>
    <row r="237" spans="1:4" ht="16.5">
      <c r="A237" s="234"/>
      <c r="B237" s="234"/>
      <c r="C237" s="234"/>
      <c r="D237" s="234"/>
    </row>
    <row r="238" spans="1:4" ht="16.5">
      <c r="A238" s="234"/>
      <c r="B238" s="234"/>
      <c r="C238" s="234"/>
      <c r="D238" s="234"/>
    </row>
    <row r="239" spans="1:4" ht="16.5">
      <c r="A239" s="234"/>
      <c r="B239" s="234"/>
      <c r="C239" s="234"/>
      <c r="D239" s="234"/>
    </row>
    <row r="240" spans="1:4" ht="16.5">
      <c r="A240" s="234"/>
      <c r="B240" s="234"/>
      <c r="C240" s="234"/>
      <c r="D240" s="234"/>
    </row>
    <row r="241" spans="1:4" ht="16.5">
      <c r="A241" s="234"/>
      <c r="B241" s="234"/>
      <c r="C241" s="234"/>
      <c r="D241" s="234"/>
    </row>
    <row r="242" spans="1:4" ht="16.5">
      <c r="A242" s="234"/>
      <c r="B242" s="234"/>
      <c r="C242" s="234"/>
      <c r="D242" s="234"/>
    </row>
    <row r="243" spans="1:4" ht="16.5">
      <c r="A243" s="234"/>
      <c r="B243" s="234"/>
      <c r="C243" s="234"/>
      <c r="D243" s="234"/>
    </row>
    <row r="244" spans="1:4" ht="16.5">
      <c r="A244" s="234"/>
      <c r="B244" s="234"/>
      <c r="C244" s="234"/>
      <c r="D244" s="234"/>
    </row>
    <row r="245" spans="1:4" ht="16.5">
      <c r="A245" s="234"/>
      <c r="B245" s="234"/>
      <c r="C245" s="234"/>
      <c r="D245" s="234"/>
    </row>
    <row r="246" spans="1:4" ht="16.5">
      <c r="A246" s="234"/>
      <c r="B246" s="234"/>
      <c r="C246" s="234"/>
      <c r="D246" s="234"/>
    </row>
    <row r="247" spans="1:4" ht="16.5">
      <c r="A247" s="234"/>
      <c r="B247" s="234"/>
      <c r="C247" s="234"/>
      <c r="D247" s="234"/>
    </row>
    <row r="248" spans="1:4" ht="16.5">
      <c r="A248" s="234"/>
      <c r="B248" s="234"/>
      <c r="C248" s="234"/>
      <c r="D248" s="234"/>
    </row>
    <row r="249" spans="1:4" ht="16.5">
      <c r="A249" s="234"/>
      <c r="B249" s="234"/>
      <c r="C249" s="234"/>
      <c r="D249" s="234"/>
    </row>
    <row r="250" spans="1:4" ht="16.5">
      <c r="A250" s="234"/>
      <c r="B250" s="234"/>
      <c r="C250" s="234"/>
      <c r="D250" s="234"/>
    </row>
    <row r="251" spans="1:4" ht="16.5">
      <c r="A251" s="234"/>
      <c r="B251" s="234"/>
      <c r="C251" s="234"/>
      <c r="D251" s="234"/>
    </row>
    <row r="252" spans="1:4" ht="16.5">
      <c r="A252" s="234"/>
      <c r="B252" s="234"/>
      <c r="C252" s="234"/>
      <c r="D252" s="234"/>
    </row>
    <row r="253" spans="1:4" ht="16.5">
      <c r="A253" s="234"/>
      <c r="B253" s="234"/>
      <c r="C253" s="234"/>
      <c r="D253" s="234"/>
    </row>
    <row r="254" spans="1:4" ht="16.5">
      <c r="A254" s="234"/>
      <c r="B254" s="234"/>
      <c r="C254" s="234"/>
      <c r="D254" s="234"/>
    </row>
    <row r="255" spans="1:4" ht="16.5">
      <c r="A255" s="234"/>
      <c r="B255" s="234"/>
      <c r="C255" s="234"/>
      <c r="D255" s="234"/>
    </row>
    <row r="256" spans="1:4" ht="16.5">
      <c r="A256" s="234"/>
      <c r="B256" s="234"/>
      <c r="C256" s="234"/>
      <c r="D256" s="234"/>
    </row>
    <row r="257" spans="1:4" ht="16.5">
      <c r="A257" s="234"/>
      <c r="B257" s="234"/>
      <c r="C257" s="234"/>
      <c r="D257" s="234"/>
    </row>
    <row r="258" spans="1:4" ht="16.5">
      <c r="A258" s="234"/>
      <c r="B258" s="234"/>
      <c r="C258" s="234"/>
      <c r="D258" s="234"/>
    </row>
    <row r="259" spans="1:4" ht="16.5">
      <c r="A259" s="234"/>
      <c r="B259" s="234"/>
      <c r="C259" s="234"/>
      <c r="D259" s="234"/>
    </row>
    <row r="260" spans="1:4" ht="16.5">
      <c r="A260" s="234"/>
      <c r="B260" s="234"/>
      <c r="C260" s="234"/>
      <c r="D260" s="234"/>
    </row>
    <row r="261" spans="1:4" ht="16.5">
      <c r="A261" s="234"/>
      <c r="B261" s="234"/>
      <c r="C261" s="234"/>
      <c r="D261" s="234"/>
    </row>
    <row r="262" spans="1:4" ht="16.5">
      <c r="A262" s="234"/>
      <c r="B262" s="234"/>
      <c r="C262" s="234"/>
      <c r="D262" s="234"/>
    </row>
    <row r="263" spans="1:4" ht="16.5">
      <c r="A263" s="234"/>
      <c r="B263" s="234"/>
      <c r="C263" s="234"/>
      <c r="D263" s="234"/>
    </row>
    <row r="264" spans="1:4" ht="16.5">
      <c r="A264" s="234"/>
      <c r="B264" s="234"/>
      <c r="C264" s="234"/>
      <c r="D264" s="234"/>
    </row>
    <row r="265" spans="1:4" ht="16.5">
      <c r="A265" s="234"/>
      <c r="B265" s="234"/>
      <c r="C265" s="234"/>
      <c r="D265" s="234"/>
    </row>
    <row r="266" spans="1:4" ht="16.5">
      <c r="A266" s="234"/>
      <c r="B266" s="234"/>
      <c r="C266" s="234"/>
      <c r="D266" s="234"/>
    </row>
    <row r="267" spans="1:4" ht="16.5">
      <c r="A267" s="234"/>
      <c r="B267" s="234"/>
      <c r="C267" s="234"/>
      <c r="D267" s="234"/>
    </row>
    <row r="268" spans="1:4" ht="16.5">
      <c r="A268" s="234"/>
      <c r="B268" s="234"/>
      <c r="C268" s="234"/>
      <c r="D268" s="234"/>
    </row>
    <row r="269" spans="1:4" ht="16.5">
      <c r="A269" s="234"/>
      <c r="B269" s="234"/>
      <c r="C269" s="234"/>
      <c r="D269" s="234"/>
    </row>
    <row r="270" spans="1:4" ht="16.5">
      <c r="A270" s="234"/>
      <c r="B270" s="234"/>
      <c r="C270" s="234"/>
      <c r="D270" s="234"/>
    </row>
    <row r="271" spans="1:4" ht="16.5">
      <c r="A271" s="234"/>
      <c r="B271" s="234"/>
      <c r="C271" s="234"/>
      <c r="D271" s="234"/>
    </row>
    <row r="272" spans="1:4" ht="16.5">
      <c r="A272" s="234"/>
      <c r="B272" s="234"/>
      <c r="C272" s="234"/>
      <c r="D272" s="234"/>
    </row>
    <row r="273" spans="1:4" ht="16.5">
      <c r="A273" s="234"/>
      <c r="B273" s="234"/>
      <c r="C273" s="234"/>
      <c r="D273" s="234"/>
    </row>
    <row r="274" spans="1:4" ht="16.5">
      <c r="A274" s="234"/>
      <c r="B274" s="234"/>
      <c r="C274" s="234"/>
      <c r="D274" s="234"/>
    </row>
    <row r="275" spans="1:4" ht="16.5">
      <c r="A275" s="234"/>
      <c r="B275" s="234"/>
      <c r="C275" s="234"/>
      <c r="D275" s="234"/>
    </row>
    <row r="276" spans="1:4" ht="16.5">
      <c r="A276" s="234"/>
      <c r="B276" s="234"/>
      <c r="C276" s="234"/>
      <c r="D276" s="234"/>
    </row>
    <row r="277" spans="1:4" ht="16.5">
      <c r="A277" s="234"/>
      <c r="B277" s="234"/>
      <c r="C277" s="234"/>
      <c r="D277" s="234"/>
    </row>
    <row r="278" spans="1:4" ht="16.5">
      <c r="A278" s="234"/>
      <c r="B278" s="234"/>
      <c r="C278" s="234"/>
      <c r="D278" s="234"/>
    </row>
    <row r="279" spans="1:4" ht="16.5">
      <c r="A279" s="234"/>
      <c r="B279" s="234"/>
      <c r="C279" s="234"/>
      <c r="D279" s="234"/>
    </row>
    <row r="280" spans="1:4" ht="16.5">
      <c r="A280" s="234"/>
      <c r="B280" s="234"/>
      <c r="C280" s="234"/>
      <c r="D280" s="234"/>
    </row>
    <row r="281" spans="1:4" ht="16.5">
      <c r="A281" s="234"/>
      <c r="B281" s="234"/>
      <c r="C281" s="234"/>
      <c r="D281" s="234"/>
    </row>
    <row r="282" spans="1:4" ht="16.5">
      <c r="A282" s="234"/>
      <c r="B282" s="234"/>
      <c r="C282" s="234"/>
      <c r="D282" s="234"/>
    </row>
    <row r="283" spans="1:4" ht="16.5">
      <c r="A283" s="234"/>
      <c r="B283" s="234"/>
      <c r="C283" s="234"/>
      <c r="D283" s="234"/>
    </row>
    <row r="284" spans="1:4" ht="16.5">
      <c r="A284" s="234"/>
      <c r="B284" s="234"/>
      <c r="C284" s="234"/>
      <c r="D284" s="234"/>
    </row>
    <row r="285" spans="1:4" ht="16.5">
      <c r="A285" s="234"/>
      <c r="B285" s="234"/>
      <c r="C285" s="234"/>
      <c r="D285" s="234"/>
    </row>
    <row r="286" spans="1:4" ht="16.5">
      <c r="A286" s="234"/>
      <c r="B286" s="234"/>
      <c r="C286" s="234"/>
      <c r="D286" s="234"/>
    </row>
    <row r="287" spans="1:4" ht="16.5">
      <c r="A287" s="234"/>
      <c r="B287" s="234"/>
      <c r="C287" s="234"/>
      <c r="D287" s="234"/>
    </row>
    <row r="288" spans="1:4" ht="16.5">
      <c r="A288" s="234"/>
      <c r="B288" s="234"/>
      <c r="C288" s="234"/>
      <c r="D288" s="234"/>
    </row>
    <row r="289" spans="1:4" ht="16.5">
      <c r="A289" s="234"/>
      <c r="B289" s="234"/>
      <c r="C289" s="234"/>
      <c r="D289" s="234"/>
    </row>
    <row r="290" spans="1:4" ht="16.5">
      <c r="A290" s="234"/>
      <c r="B290" s="234"/>
      <c r="C290" s="234"/>
      <c r="D290" s="234"/>
    </row>
    <row r="291" spans="1:4" ht="16.5">
      <c r="A291" s="234"/>
      <c r="B291" s="234"/>
      <c r="C291" s="234"/>
      <c r="D291" s="234"/>
    </row>
    <row r="292" spans="1:4" ht="16.5">
      <c r="A292" s="234"/>
      <c r="B292" s="234"/>
      <c r="C292" s="234"/>
      <c r="D292" s="234"/>
    </row>
    <row r="293" spans="1:4" ht="16.5">
      <c r="A293" s="234"/>
      <c r="B293" s="234"/>
      <c r="C293" s="234"/>
      <c r="D293" s="234"/>
    </row>
    <row r="294" spans="1:4" ht="16.5">
      <c r="A294" s="234"/>
      <c r="B294" s="234"/>
      <c r="C294" s="234"/>
      <c r="D294" s="234"/>
    </row>
    <row r="295" spans="1:4" ht="16.5">
      <c r="A295" s="234"/>
      <c r="B295" s="234"/>
      <c r="C295" s="234"/>
      <c r="D295" s="234"/>
    </row>
    <row r="296" spans="1:4" ht="16.5">
      <c r="A296" s="234"/>
      <c r="B296" s="234"/>
      <c r="C296" s="234"/>
      <c r="D296" s="234"/>
    </row>
    <row r="297" spans="1:4" ht="16.5">
      <c r="A297" s="234"/>
      <c r="B297" s="234"/>
      <c r="C297" s="234"/>
      <c r="D297" s="234"/>
    </row>
    <row r="298" spans="1:4" ht="16.5">
      <c r="A298" s="234"/>
      <c r="B298" s="234"/>
      <c r="C298" s="234"/>
      <c r="D298" s="234"/>
    </row>
    <row r="299" spans="1:4" ht="16.5">
      <c r="A299" s="234"/>
      <c r="B299" s="234"/>
      <c r="C299" s="234"/>
      <c r="D299" s="234"/>
    </row>
    <row r="300" spans="1:4" ht="16.5">
      <c r="A300" s="234"/>
      <c r="B300" s="234"/>
      <c r="C300" s="234"/>
      <c r="D300" s="234"/>
    </row>
    <row r="301" spans="1:4" ht="16.5">
      <c r="A301" s="234"/>
      <c r="B301" s="234"/>
      <c r="C301" s="234"/>
      <c r="D301" s="234"/>
    </row>
    <row r="302" spans="1:4" ht="16.5">
      <c r="A302" s="234"/>
      <c r="B302" s="234"/>
      <c r="C302" s="234"/>
      <c r="D302" s="234"/>
    </row>
    <row r="303" spans="1:4" ht="16.5">
      <c r="A303" s="234"/>
      <c r="B303" s="234"/>
      <c r="C303" s="234"/>
      <c r="D303" s="234"/>
    </row>
    <row r="304" spans="1:4" ht="16.5">
      <c r="A304" s="234"/>
      <c r="B304" s="234"/>
      <c r="C304" s="234"/>
      <c r="D304" s="234"/>
    </row>
    <row r="305" spans="1:4" ht="16.5">
      <c r="A305" s="234"/>
      <c r="B305" s="234"/>
      <c r="C305" s="234"/>
      <c r="D305" s="234"/>
    </row>
    <row r="306" spans="1:4" ht="16.5">
      <c r="A306" s="234"/>
      <c r="B306" s="234"/>
      <c r="C306" s="234"/>
      <c r="D306" s="234"/>
    </row>
    <row r="307" spans="1:4" ht="16.5">
      <c r="A307" s="234"/>
      <c r="B307" s="234"/>
      <c r="C307" s="234"/>
      <c r="D307" s="234"/>
    </row>
    <row r="308" spans="1:4" ht="16.5">
      <c r="A308" s="234"/>
      <c r="B308" s="234"/>
      <c r="C308" s="234"/>
      <c r="D308" s="234"/>
    </row>
    <row r="309" spans="1:4" ht="16.5">
      <c r="A309" s="234"/>
      <c r="B309" s="234"/>
      <c r="C309" s="234"/>
      <c r="D309" s="234"/>
    </row>
    <row r="310" spans="1:4" ht="16.5">
      <c r="A310" s="234"/>
      <c r="B310" s="234"/>
      <c r="C310" s="234"/>
      <c r="D310" s="234"/>
    </row>
    <row r="311" spans="1:4" ht="16.5">
      <c r="A311" s="234"/>
      <c r="B311" s="234"/>
      <c r="C311" s="234"/>
      <c r="D311" s="234"/>
    </row>
    <row r="312" spans="1:4" ht="16.5">
      <c r="A312" s="234"/>
      <c r="B312" s="234"/>
      <c r="C312" s="234"/>
      <c r="D312" s="234"/>
    </row>
    <row r="313" spans="1:4" ht="16.5">
      <c r="A313" s="234"/>
      <c r="B313" s="234"/>
      <c r="C313" s="234"/>
      <c r="D313" s="234"/>
    </row>
    <row r="314" spans="1:4" ht="16.5">
      <c r="A314" s="234"/>
      <c r="B314" s="234"/>
      <c r="C314" s="234"/>
      <c r="D314" s="234"/>
    </row>
    <row r="315" spans="1:4" ht="16.5">
      <c r="A315" s="234"/>
      <c r="B315" s="234"/>
      <c r="C315" s="234"/>
      <c r="D315" s="234"/>
    </row>
    <row r="316" spans="1:4" ht="16.5">
      <c r="A316" s="234"/>
      <c r="B316" s="234"/>
      <c r="C316" s="234"/>
      <c r="D316" s="234"/>
    </row>
    <row r="317" spans="1:4" ht="16.5">
      <c r="A317" s="234"/>
      <c r="B317" s="234"/>
      <c r="C317" s="234"/>
      <c r="D317" s="234"/>
    </row>
    <row r="318" spans="1:4" ht="16.5">
      <c r="A318" s="234"/>
      <c r="B318" s="234"/>
      <c r="C318" s="234"/>
      <c r="D318" s="234"/>
    </row>
    <row r="319" spans="1:4" ht="16.5">
      <c r="A319" s="234"/>
      <c r="B319" s="234"/>
      <c r="C319" s="234"/>
      <c r="D319" s="234"/>
    </row>
    <row r="320" spans="1:4" ht="16.5">
      <c r="A320" s="234"/>
      <c r="B320" s="234"/>
      <c r="C320" s="234"/>
      <c r="D320" s="234"/>
    </row>
    <row r="321" spans="1:4" ht="16.5">
      <c r="A321" s="234"/>
      <c r="B321" s="234"/>
      <c r="C321" s="234"/>
      <c r="D321" s="234"/>
    </row>
    <row r="322" spans="1:4" ht="16.5">
      <c r="A322" s="234"/>
      <c r="B322" s="234"/>
      <c r="C322" s="234"/>
      <c r="D322" s="234"/>
    </row>
    <row r="323" spans="1:4" ht="16.5">
      <c r="A323" s="234"/>
      <c r="B323" s="234"/>
      <c r="C323" s="234"/>
      <c r="D323" s="234"/>
    </row>
    <row r="324" spans="1:4" ht="16.5">
      <c r="A324" s="234"/>
      <c r="B324" s="234"/>
      <c r="C324" s="234"/>
      <c r="D324" s="234"/>
    </row>
    <row r="325" spans="1:4" ht="16.5">
      <c r="A325" s="234"/>
      <c r="B325" s="234"/>
      <c r="C325" s="234"/>
      <c r="D325" s="234"/>
    </row>
    <row r="326" spans="1:4" ht="16.5">
      <c r="A326" s="234"/>
      <c r="B326" s="234"/>
      <c r="C326" s="234"/>
      <c r="D326" s="234"/>
    </row>
    <row r="327" spans="1:4" ht="16.5">
      <c r="A327" s="234"/>
      <c r="B327" s="234"/>
      <c r="C327" s="234"/>
      <c r="D327" s="234"/>
    </row>
    <row r="328" spans="1:4" ht="16.5">
      <c r="A328" s="234"/>
      <c r="B328" s="234"/>
      <c r="C328" s="234"/>
      <c r="D328" s="234"/>
    </row>
    <row r="329" spans="1:4" ht="16.5">
      <c r="A329" s="234"/>
      <c r="B329" s="234"/>
      <c r="C329" s="234"/>
      <c r="D329" s="234"/>
    </row>
    <row r="330" spans="1:4" ht="16.5">
      <c r="A330" s="234"/>
      <c r="B330" s="234"/>
      <c r="C330" s="234"/>
      <c r="D330" s="234"/>
    </row>
    <row r="331" spans="1:4" ht="16.5">
      <c r="A331" s="234"/>
      <c r="B331" s="234"/>
      <c r="C331" s="234"/>
      <c r="D331" s="234"/>
    </row>
    <row r="332" spans="1:4" ht="16.5">
      <c r="A332" s="234"/>
      <c r="B332" s="234"/>
      <c r="C332" s="234"/>
      <c r="D332" s="234"/>
    </row>
    <row r="333" spans="1:4" ht="16.5">
      <c r="A333" s="234"/>
      <c r="B333" s="234"/>
      <c r="C333" s="234"/>
      <c r="D333" s="234"/>
    </row>
    <row r="334" spans="1:4" ht="16.5">
      <c r="A334" s="234"/>
      <c r="B334" s="234"/>
      <c r="C334" s="234"/>
      <c r="D334" s="234"/>
    </row>
    <row r="335" spans="1:4" ht="16.5">
      <c r="A335" s="234"/>
      <c r="B335" s="234"/>
      <c r="C335" s="234"/>
      <c r="D335" s="234"/>
    </row>
    <row r="336" spans="1:4" ht="16.5">
      <c r="A336" s="234"/>
      <c r="B336" s="234"/>
      <c r="C336" s="234"/>
      <c r="D336" s="234"/>
    </row>
    <row r="337" spans="1:4" ht="16.5">
      <c r="A337" s="234"/>
      <c r="B337" s="234"/>
      <c r="C337" s="234"/>
      <c r="D337" s="234"/>
    </row>
    <row r="338" spans="1:4" ht="16.5">
      <c r="A338" s="234"/>
      <c r="B338" s="234"/>
      <c r="C338" s="234"/>
      <c r="D338" s="234"/>
    </row>
    <row r="339" spans="1:4" ht="16.5">
      <c r="A339" s="234"/>
      <c r="B339" s="234"/>
      <c r="C339" s="234"/>
      <c r="D339" s="234"/>
    </row>
    <row r="340" spans="1:4" ht="16.5">
      <c r="A340" s="234"/>
      <c r="B340" s="234"/>
      <c r="C340" s="234"/>
      <c r="D340" s="234"/>
    </row>
    <row r="341" spans="1:4" ht="16.5">
      <c r="A341" s="234"/>
      <c r="B341" s="234"/>
      <c r="C341" s="234"/>
      <c r="D341" s="234"/>
    </row>
    <row r="342" spans="1:4" ht="16.5">
      <c r="A342" s="234"/>
      <c r="B342" s="234"/>
      <c r="C342" s="234"/>
      <c r="D342" s="234"/>
    </row>
    <row r="343" spans="1:4" ht="16.5">
      <c r="A343" s="234"/>
      <c r="B343" s="234"/>
      <c r="C343" s="234"/>
      <c r="D343" s="234"/>
    </row>
    <row r="344" spans="1:4" ht="16.5">
      <c r="A344" s="234"/>
      <c r="B344" s="234"/>
      <c r="C344" s="234"/>
      <c r="D344" s="234"/>
    </row>
    <row r="345" spans="1:4" ht="16.5">
      <c r="A345" s="234"/>
      <c r="B345" s="234"/>
      <c r="C345" s="234"/>
      <c r="D345" s="234"/>
    </row>
    <row r="346" spans="1:4" ht="16.5">
      <c r="A346" s="234"/>
      <c r="B346" s="234"/>
      <c r="C346" s="234"/>
      <c r="D346" s="234"/>
    </row>
    <row r="347" spans="1:4" ht="16.5">
      <c r="A347" s="234"/>
      <c r="B347" s="234"/>
      <c r="C347" s="234"/>
      <c r="D347" s="234"/>
    </row>
    <row r="348" spans="1:4" ht="16.5">
      <c r="A348" s="234"/>
      <c r="B348" s="234"/>
      <c r="C348" s="234"/>
      <c r="D348" s="234"/>
    </row>
    <row r="349" spans="1:4" ht="16.5">
      <c r="A349" s="234"/>
      <c r="B349" s="234"/>
      <c r="C349" s="234"/>
      <c r="D349" s="234"/>
    </row>
    <row r="350" spans="1:4" ht="16.5">
      <c r="A350" s="234"/>
      <c r="B350" s="234"/>
      <c r="C350" s="234"/>
      <c r="D350" s="234"/>
    </row>
    <row r="351" spans="1:4" ht="16.5">
      <c r="A351" s="234"/>
      <c r="B351" s="234"/>
      <c r="C351" s="234"/>
      <c r="D351" s="234"/>
    </row>
    <row r="352" spans="1:4" ht="16.5">
      <c r="A352" s="234"/>
      <c r="B352" s="234"/>
      <c r="C352" s="234"/>
      <c r="D352" s="234"/>
    </row>
    <row r="353" spans="1:4" ht="16.5">
      <c r="A353" s="234"/>
      <c r="B353" s="234"/>
      <c r="C353" s="234"/>
      <c r="D353" s="234"/>
    </row>
    <row r="354" spans="1:4" ht="16.5">
      <c r="A354" s="234"/>
      <c r="B354" s="234"/>
      <c r="C354" s="234"/>
      <c r="D354" s="234"/>
    </row>
    <row r="355" spans="1:4" ht="16.5">
      <c r="A355" s="234"/>
      <c r="B355" s="234"/>
      <c r="C355" s="234"/>
      <c r="D355" s="234"/>
    </row>
    <row r="356" spans="1:4" ht="16.5">
      <c r="A356" s="234"/>
      <c r="B356" s="234"/>
      <c r="C356" s="234"/>
      <c r="D356" s="234"/>
    </row>
    <row r="357" spans="1:4" ht="16.5">
      <c r="A357" s="234"/>
      <c r="B357" s="234"/>
      <c r="C357" s="234"/>
      <c r="D357" s="234"/>
    </row>
    <row r="358" spans="1:4" ht="16.5">
      <c r="A358" s="234"/>
      <c r="B358" s="234"/>
      <c r="C358" s="234"/>
      <c r="D358" s="234"/>
    </row>
    <row r="359" spans="1:4" ht="16.5">
      <c r="A359" s="234"/>
      <c r="B359" s="234"/>
      <c r="C359" s="234"/>
      <c r="D359" s="234"/>
    </row>
    <row r="360" spans="1:4" ht="16.5">
      <c r="A360" s="234"/>
      <c r="B360" s="234"/>
      <c r="C360" s="234"/>
      <c r="D360" s="234"/>
    </row>
    <row r="361" spans="1:4" ht="16.5">
      <c r="A361" s="234"/>
      <c r="B361" s="234"/>
      <c r="C361" s="234"/>
      <c r="D361" s="234"/>
    </row>
    <row r="362" spans="1:4" ht="16.5">
      <c r="A362" s="234"/>
      <c r="B362" s="234"/>
      <c r="C362" s="234"/>
      <c r="D362" s="234"/>
    </row>
    <row r="363" spans="1:4" ht="16.5">
      <c r="A363" s="234"/>
      <c r="B363" s="234"/>
      <c r="C363" s="234"/>
      <c r="D363" s="234"/>
    </row>
    <row r="364" spans="1:4" ht="16.5">
      <c r="A364" s="234"/>
      <c r="B364" s="234"/>
      <c r="C364" s="234"/>
      <c r="D364" s="234"/>
    </row>
    <row r="365" spans="1:4" ht="16.5">
      <c r="A365" s="234"/>
      <c r="B365" s="234"/>
      <c r="C365" s="234"/>
      <c r="D365" s="234"/>
    </row>
    <row r="366" spans="1:4" ht="16.5">
      <c r="A366" s="234"/>
      <c r="B366" s="234"/>
      <c r="C366" s="234"/>
      <c r="D366" s="234"/>
    </row>
    <row r="367" spans="1:4" ht="16.5">
      <c r="A367" s="234"/>
      <c r="B367" s="234"/>
      <c r="C367" s="234"/>
      <c r="D367" s="234"/>
    </row>
    <row r="368" spans="1:4" ht="16.5">
      <c r="A368" s="234"/>
      <c r="B368" s="234"/>
      <c r="C368" s="234"/>
      <c r="D368" s="234"/>
    </row>
    <row r="369" spans="1:4" ht="16.5">
      <c r="A369" s="234"/>
      <c r="B369" s="234"/>
      <c r="C369" s="234"/>
      <c r="D369" s="234"/>
    </row>
    <row r="370" spans="1:4" ht="16.5">
      <c r="A370" s="234"/>
      <c r="B370" s="234"/>
      <c r="C370" s="234"/>
      <c r="D370" s="234"/>
    </row>
    <row r="371" spans="1:4" ht="16.5">
      <c r="A371" s="234"/>
      <c r="B371" s="234"/>
      <c r="C371" s="234"/>
      <c r="D371" s="234"/>
    </row>
  </sheetData>
  <sheetProtection/>
  <mergeCells count="1">
    <mergeCell ref="A19:G19"/>
  </mergeCells>
  <printOptions horizontalCentered="1"/>
  <pageMargins left="0.3937007874015748" right="0.3937007874015748" top="0.984251968503937" bottom="0.984251968503937" header="0.5118110236220472" footer="0.5118110236220472"/>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市場應用型-費用計算清表</dc:title>
  <dc:subject/>
  <dc:creator>林建如</dc:creator>
  <cp:keywords/>
  <dc:description/>
  <cp:lastModifiedBy>張慧如</cp:lastModifiedBy>
  <cp:lastPrinted>2018-04-13T02:47:19Z</cp:lastPrinted>
  <dcterms:created xsi:type="dcterms:W3CDTF">1998-10-29T06:02:11Z</dcterms:created>
  <dcterms:modified xsi:type="dcterms:W3CDTF">2022-01-04T05:37:37Z</dcterms:modified>
  <cp:category/>
  <cp:version/>
  <cp:contentType/>
  <cp:contentStatus/>
</cp:coreProperties>
</file>