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1536\Documents\指導委員會\簽約用各類文件\"/>
    </mc:Choice>
  </mc:AlternateContent>
  <bookViews>
    <workbookView xWindow="0" yWindow="0" windowWidth="19200" windowHeight="6990" tabRatio="836"/>
  </bookViews>
  <sheets>
    <sheet name="格式B(3期)" sheetId="9" r:id="rId1"/>
    <sheet name="格式C(4期)" sheetId="10" r:id="rId2"/>
    <sheet name="格式D(5期)" sheetId="11" r:id="rId3"/>
  </sheets>
  <definedNames>
    <definedName name="_xlnm.Print_Area" localSheetId="0">'格式B(3期)'!$A$1:$K$20</definedName>
    <definedName name="_xlnm.Print_Area" localSheetId="1">'格式C(4期)'!$A$1:$N$19</definedName>
    <definedName name="_xlnm.Print_Area" localSheetId="2">'格式D(5期)'!$A$1:$Q$19</definedName>
  </definedNames>
  <calcPr calcId="162913"/>
</workbook>
</file>

<file path=xl/calcChain.xml><?xml version="1.0" encoding="utf-8"?>
<calcChain xmlns="http://schemas.openxmlformats.org/spreadsheetml/2006/main">
  <c r="K11" i="11" l="1"/>
  <c r="K12" i="11"/>
  <c r="K13" i="11"/>
  <c r="K14" i="11"/>
  <c r="K15" i="11"/>
  <c r="K10" i="11"/>
  <c r="H11" i="11"/>
  <c r="H12" i="11"/>
  <c r="H13" i="11"/>
  <c r="H14" i="11"/>
  <c r="H15" i="11"/>
  <c r="H10" i="11"/>
  <c r="E11" i="11"/>
  <c r="E12" i="11"/>
  <c r="E13" i="11"/>
  <c r="E14" i="11"/>
  <c r="E15" i="11"/>
  <c r="E10" i="11"/>
  <c r="H11" i="10"/>
  <c r="H12" i="10"/>
  <c r="H13" i="10"/>
  <c r="H14" i="10"/>
  <c r="H15" i="10"/>
  <c r="H10" i="10"/>
  <c r="E11" i="10"/>
  <c r="E12" i="10"/>
  <c r="E13" i="10"/>
  <c r="E14" i="10"/>
  <c r="E15" i="10"/>
  <c r="E10" i="10"/>
  <c r="E11" i="9"/>
  <c r="E12" i="9"/>
  <c r="E13" i="9"/>
  <c r="E14" i="9"/>
  <c r="E15" i="9"/>
  <c r="E10" i="9"/>
  <c r="D16" i="11" l="1"/>
  <c r="B16" i="11"/>
  <c r="Q16" i="11" s="1"/>
  <c r="R15" i="11"/>
  <c r="Q15" i="11"/>
  <c r="C15" i="11"/>
  <c r="R14" i="11"/>
  <c r="Q14" i="11"/>
  <c r="C14" i="11"/>
  <c r="F14" i="11" s="1"/>
  <c r="G14" i="11" s="1"/>
  <c r="R13" i="11"/>
  <c r="Q13" i="11"/>
  <c r="C13" i="11"/>
  <c r="F13" i="11" s="1"/>
  <c r="R12" i="11"/>
  <c r="Q12" i="11"/>
  <c r="C12" i="11"/>
  <c r="F12" i="11" s="1"/>
  <c r="R11" i="11"/>
  <c r="Q11" i="11"/>
  <c r="C11" i="11"/>
  <c r="F11" i="11" s="1"/>
  <c r="R10" i="11"/>
  <c r="C10" i="11"/>
  <c r="F10" i="11" s="1"/>
  <c r="G10" i="11" l="1"/>
  <c r="N14" i="11"/>
  <c r="H16" i="11"/>
  <c r="N13" i="11"/>
  <c r="K16" i="11"/>
  <c r="N11" i="11"/>
  <c r="N12" i="11"/>
  <c r="C16" i="11"/>
  <c r="E16" i="11"/>
  <c r="N15" i="11"/>
  <c r="Q10" i="11"/>
  <c r="N10" i="11" s="1"/>
  <c r="G11" i="11"/>
  <c r="L11" i="11"/>
  <c r="I11" i="11"/>
  <c r="J11" i="11" s="1"/>
  <c r="M11" i="11"/>
  <c r="G12" i="11"/>
  <c r="L12" i="11"/>
  <c r="M12" i="11" s="1"/>
  <c r="I12" i="11"/>
  <c r="J12" i="11" s="1"/>
  <c r="G13" i="11"/>
  <c r="I13" i="11"/>
  <c r="J13" i="11" s="1"/>
  <c r="L13" i="11"/>
  <c r="M13" i="11" s="1"/>
  <c r="I10" i="11"/>
  <c r="I14" i="11"/>
  <c r="J14" i="11" s="1"/>
  <c r="F15" i="11"/>
  <c r="R16" i="11"/>
  <c r="L10" i="11"/>
  <c r="M10" i="11" s="1"/>
  <c r="L14" i="11"/>
  <c r="M14" i="11" s="1"/>
  <c r="O12" i="11" l="1"/>
  <c r="P12" i="11" s="1"/>
  <c r="N16" i="11"/>
  <c r="O13" i="11"/>
  <c r="P13" i="11" s="1"/>
  <c r="O11" i="11"/>
  <c r="P11" i="11" s="1"/>
  <c r="O14" i="11"/>
  <c r="P14" i="11" s="1"/>
  <c r="F16" i="11"/>
  <c r="O10" i="11"/>
  <c r="G15" i="11"/>
  <c r="G16" i="11" s="1"/>
  <c r="L15" i="11"/>
  <c r="M15" i="11" s="1"/>
  <c r="M16" i="11" s="1"/>
  <c r="I15" i="11"/>
  <c r="J15" i="11" s="1"/>
  <c r="J10" i="11"/>
  <c r="O15" i="11" l="1"/>
  <c r="P15" i="11" s="1"/>
  <c r="P10" i="11"/>
  <c r="L16" i="11"/>
  <c r="I16" i="11"/>
  <c r="J16" i="11"/>
  <c r="O16" i="11" l="1"/>
  <c r="P16" i="11"/>
  <c r="D16" i="10" l="1"/>
  <c r="B16" i="10"/>
  <c r="N16" i="10" s="1"/>
  <c r="O15" i="10"/>
  <c r="N15" i="10"/>
  <c r="C15" i="10"/>
  <c r="O14" i="10"/>
  <c r="N14" i="10"/>
  <c r="C14" i="10"/>
  <c r="F14" i="10" s="1"/>
  <c r="I14" i="10" s="1"/>
  <c r="O13" i="10"/>
  <c r="N13" i="10"/>
  <c r="C13" i="10"/>
  <c r="F13" i="10" s="1"/>
  <c r="I13" i="10" s="1"/>
  <c r="J13" i="10" s="1"/>
  <c r="O12" i="10"/>
  <c r="N12" i="10"/>
  <c r="C12" i="10"/>
  <c r="F12" i="10" s="1"/>
  <c r="I12" i="10" s="1"/>
  <c r="O11" i="10"/>
  <c r="N11" i="10"/>
  <c r="C11" i="10"/>
  <c r="O10" i="10"/>
  <c r="C10" i="10"/>
  <c r="F10" i="10" s="1"/>
  <c r="K14" i="10" l="1"/>
  <c r="J12" i="10"/>
  <c r="H16" i="10"/>
  <c r="K13" i="10"/>
  <c r="J14" i="10"/>
  <c r="G12" i="10"/>
  <c r="K12" i="10"/>
  <c r="F15" i="10"/>
  <c r="I15" i="10" s="1"/>
  <c r="J15" i="10" s="1"/>
  <c r="F11" i="10"/>
  <c r="I11" i="10" s="1"/>
  <c r="J11" i="10" s="1"/>
  <c r="G14" i="10"/>
  <c r="K11" i="10"/>
  <c r="K15" i="10"/>
  <c r="N10" i="10"/>
  <c r="K10" i="10" s="1"/>
  <c r="E16" i="10"/>
  <c r="L13" i="10"/>
  <c r="M13" i="10" s="1"/>
  <c r="G13" i="10"/>
  <c r="L12" i="10"/>
  <c r="L14" i="10"/>
  <c r="I10" i="10"/>
  <c r="L10" i="10" s="1"/>
  <c r="C16" i="10"/>
  <c r="O16" i="10"/>
  <c r="G10" i="10"/>
  <c r="G11" i="10" l="1"/>
  <c r="K16" i="10"/>
  <c r="L11" i="10"/>
  <c r="M14" i="10"/>
  <c r="M12" i="10"/>
  <c r="G15" i="10"/>
  <c r="L15" i="10"/>
  <c r="M15" i="10" s="1"/>
  <c r="F16" i="10"/>
  <c r="M10" i="10"/>
  <c r="I16" i="10"/>
  <c r="J10" i="10"/>
  <c r="J16" i="10" s="1"/>
  <c r="L16" i="10" l="1"/>
  <c r="M11" i="10"/>
  <c r="M16" i="10" s="1"/>
  <c r="G16" i="10"/>
  <c r="C10" i="9"/>
  <c r="F10" i="9" s="1"/>
  <c r="I10" i="9" s="1"/>
  <c r="C11" i="9"/>
  <c r="F11" i="9" s="1"/>
  <c r="C12" i="9"/>
  <c r="F12" i="9" s="1"/>
  <c r="I12" i="9" s="1"/>
  <c r="C13" i="9"/>
  <c r="F13" i="9" s="1"/>
  <c r="I13" i="9" s="1"/>
  <c r="C14" i="9"/>
  <c r="F14" i="9" s="1"/>
  <c r="G14" i="9" s="1"/>
  <c r="D16" i="9"/>
  <c r="B16" i="9"/>
  <c r="K11" i="9"/>
  <c r="K12" i="9"/>
  <c r="K13" i="9"/>
  <c r="H13" i="9" s="1"/>
  <c r="K14" i="9"/>
  <c r="L10" i="9"/>
  <c r="L11" i="9"/>
  <c r="L12" i="9"/>
  <c r="L13" i="9"/>
  <c r="L14" i="9"/>
  <c r="C15" i="9"/>
  <c r="F15" i="9"/>
  <c r="K15" i="9"/>
  <c r="L15" i="9"/>
  <c r="L16" i="9" l="1"/>
  <c r="K16" i="9"/>
  <c r="K10" i="9" s="1"/>
  <c r="H14" i="9"/>
  <c r="I15" i="9"/>
  <c r="G13" i="9"/>
  <c r="I11" i="9"/>
  <c r="G15" i="9"/>
  <c r="C16" i="9"/>
  <c r="F16" i="9"/>
  <c r="H15" i="9"/>
  <c r="J13" i="9"/>
  <c r="G11" i="9"/>
  <c r="H11" i="9"/>
  <c r="I14" i="9"/>
  <c r="J11" i="9" l="1"/>
  <c r="H12" i="9"/>
  <c r="G12" i="9"/>
  <c r="J14" i="9"/>
  <c r="J15" i="9"/>
  <c r="I16" i="9"/>
  <c r="H10" i="9"/>
  <c r="H16" i="9" l="1"/>
  <c r="J10" i="9"/>
  <c r="J12" i="9"/>
  <c r="G10" i="9"/>
  <c r="E16" i="9"/>
  <c r="J16" i="9" l="1"/>
  <c r="G16" i="9"/>
</calcChain>
</file>

<file path=xl/sharedStrings.xml><?xml version="1.0" encoding="utf-8"?>
<sst xmlns="http://schemas.openxmlformats.org/spreadsheetml/2006/main" count="114" uniqueCount="84">
  <si>
    <r>
      <t>SBIR</t>
    </r>
    <r>
      <rPr>
        <sz val="16"/>
        <rFont val="標楷體"/>
        <family val="4"/>
        <charset val="136"/>
      </rPr>
      <t>計畫歲出預算分配表</t>
    </r>
    <r>
      <rPr>
        <sz val="16"/>
        <rFont val="Times New Roman"/>
        <family val="1"/>
      </rPr>
      <t>(</t>
    </r>
    <r>
      <rPr>
        <sz val="16"/>
        <rFont val="標楷體"/>
        <family val="4"/>
        <charset val="136"/>
      </rPr>
      <t>格式</t>
    </r>
    <r>
      <rPr>
        <sz val="16"/>
        <rFont val="Times New Roman"/>
        <family val="1"/>
      </rPr>
      <t>B)</t>
    </r>
    <r>
      <rPr>
        <sz val="16"/>
        <rFont val="標楷體"/>
        <family val="4"/>
        <charset val="136"/>
      </rPr>
      <t xml:space="preserve">
</t>
    </r>
    <r>
      <rPr>
        <sz val="16"/>
        <rFont val="Times New Roman"/>
        <family val="1"/>
      </rPr>
      <t>(</t>
    </r>
    <r>
      <rPr>
        <sz val="16"/>
        <rFont val="標楷體"/>
        <family val="4"/>
        <charset val="136"/>
      </rPr>
      <t>計畫期程為10-15個月之計畫</t>
    </r>
    <r>
      <rPr>
        <sz val="16"/>
        <rFont val="Times New Roman"/>
        <family val="1"/>
      </rPr>
      <t>[3</t>
    </r>
    <r>
      <rPr>
        <sz val="16"/>
        <rFont val="標楷體"/>
        <family val="4"/>
        <charset val="136"/>
      </rPr>
      <t>期</t>
    </r>
    <r>
      <rPr>
        <sz val="16"/>
        <rFont val="Times New Roman"/>
        <family val="1"/>
      </rPr>
      <t>])</t>
    </r>
    <phoneticPr fontId="2" type="noConversion"/>
  </si>
  <si>
    <t>計畫編號:00000000                計畫名稱:○○○○○○○○                                           公司名稱:○○○○○○○○</t>
    <phoneticPr fontId="2" type="noConversion"/>
  </si>
  <si>
    <r>
      <t>金額單位</t>
    </r>
    <r>
      <rPr>
        <sz val="12"/>
        <rFont val="Times New Roman"/>
        <family val="1"/>
      </rPr>
      <t>:</t>
    </r>
    <r>
      <rPr>
        <sz val="12"/>
        <rFont val="標楷體"/>
        <family val="4"/>
        <charset val="136"/>
      </rPr>
      <t>千元</t>
    </r>
    <phoneticPr fontId="2" type="noConversion"/>
  </si>
  <si>
    <r>
      <t>計畫期程</t>
    </r>
    <r>
      <rPr>
        <sz val="12"/>
        <rFont val="Times New Roman"/>
        <family val="1"/>
      </rPr>
      <t>(</t>
    </r>
    <r>
      <rPr>
        <sz val="12"/>
        <rFont val="標楷體"/>
        <family val="4"/>
        <charset val="136"/>
      </rPr>
      <t>全程月數</t>
    </r>
    <r>
      <rPr>
        <sz val="12"/>
        <rFont val="Times New Roman"/>
        <family val="1"/>
      </rPr>
      <t>)</t>
    </r>
    <r>
      <rPr>
        <sz val="12"/>
        <rFont val="標楷體"/>
        <family val="4"/>
        <charset val="136"/>
      </rPr>
      <t>：</t>
    </r>
    <phoneticPr fontId="2" type="noConversion"/>
  </si>
  <si>
    <t>(由廠商填寫)</t>
    <phoneticPr fontId="2" type="noConversion"/>
  </si>
  <si>
    <t>尾款比例：</t>
    <phoneticPr fontId="2" type="noConversion"/>
  </si>
  <si>
    <r>
      <t>(</t>
    </r>
    <r>
      <rPr>
        <sz val="12"/>
        <rFont val="標楷體"/>
        <family val="4"/>
        <charset val="136"/>
      </rPr>
      <t>依計畫辦公室設定，請勿更動</t>
    </r>
    <r>
      <rPr>
        <sz val="12"/>
        <rFont val="Times New Roman"/>
        <family val="1"/>
      </rPr>
      <t>)</t>
    </r>
    <phoneticPr fontId="2" type="noConversion"/>
  </si>
  <si>
    <t>會計科目</t>
    <phoneticPr fontId="2" type="noConversion"/>
  </si>
  <si>
    <t>全程預算數</t>
    <phoneticPr fontId="2" type="noConversion"/>
  </si>
  <si>
    <r>
      <t>第</t>
    </r>
    <r>
      <rPr>
        <sz val="12"/>
        <rFont val="Times New Roman"/>
        <family val="1"/>
      </rPr>
      <t>1</t>
    </r>
    <r>
      <rPr>
        <sz val="12"/>
        <rFont val="標楷體"/>
        <family val="4"/>
        <charset val="136"/>
      </rPr>
      <t>期</t>
    </r>
    <phoneticPr fontId="2" type="noConversion"/>
  </si>
  <si>
    <r>
      <t>第</t>
    </r>
    <r>
      <rPr>
        <sz val="12"/>
        <rFont val="Times New Roman"/>
        <family val="1"/>
      </rPr>
      <t>2</t>
    </r>
    <r>
      <rPr>
        <sz val="12"/>
        <rFont val="標楷體"/>
        <family val="4"/>
        <charset val="136"/>
      </rPr>
      <t>期</t>
    </r>
    <phoneticPr fontId="2" type="noConversion"/>
  </si>
  <si>
    <r>
      <t>尾款</t>
    </r>
    <r>
      <rPr>
        <sz val="12"/>
        <rFont val="Times New Roman"/>
        <family val="1"/>
      </rPr>
      <t/>
    </r>
    <phoneticPr fontId="2" type="noConversion"/>
  </si>
  <si>
    <r>
      <t xml:space="preserve">    97</t>
    </r>
    <r>
      <rPr>
        <sz val="11"/>
        <rFont val="標楷體"/>
        <family val="4"/>
        <charset val="136"/>
      </rPr>
      <t>年2月</t>
    </r>
    <r>
      <rPr>
        <sz val="11"/>
        <rFont val="Times New Roman"/>
        <family val="1"/>
      </rPr>
      <t>1</t>
    </r>
    <r>
      <rPr>
        <sz val="11"/>
        <rFont val="標楷體"/>
        <family val="4"/>
        <charset val="136"/>
      </rPr>
      <t>日</t>
    </r>
    <r>
      <rPr>
        <sz val="11"/>
        <rFont val="Times New Roman"/>
        <family val="1"/>
      </rPr>
      <t>~  97</t>
    </r>
    <r>
      <rPr>
        <sz val="11"/>
        <rFont val="標楷體"/>
        <family val="4"/>
        <charset val="136"/>
      </rPr>
      <t>年7月</t>
    </r>
    <r>
      <rPr>
        <sz val="11"/>
        <rFont val="Times New Roman"/>
        <family val="1"/>
      </rPr>
      <t>31</t>
    </r>
    <r>
      <rPr>
        <sz val="11"/>
        <rFont val="標楷體"/>
        <family val="4"/>
        <charset val="136"/>
      </rPr>
      <t>日</t>
    </r>
    <phoneticPr fontId="2" type="noConversion"/>
  </si>
  <si>
    <r>
      <t xml:space="preserve">    97</t>
    </r>
    <r>
      <rPr>
        <sz val="11"/>
        <rFont val="標楷體"/>
        <family val="4"/>
        <charset val="136"/>
      </rPr>
      <t>年8月</t>
    </r>
    <r>
      <rPr>
        <sz val="11"/>
        <rFont val="Times New Roman"/>
        <family val="1"/>
      </rPr>
      <t>1</t>
    </r>
    <r>
      <rPr>
        <sz val="11"/>
        <rFont val="標楷體"/>
        <family val="4"/>
        <charset val="136"/>
      </rPr>
      <t>日</t>
    </r>
    <r>
      <rPr>
        <sz val="11"/>
        <rFont val="Times New Roman"/>
        <family val="1"/>
      </rPr>
      <t>~  98</t>
    </r>
    <r>
      <rPr>
        <sz val="11"/>
        <rFont val="標楷體"/>
        <family val="4"/>
        <charset val="136"/>
      </rPr>
      <t>年1月</t>
    </r>
    <r>
      <rPr>
        <sz val="11"/>
        <rFont val="Times New Roman"/>
        <family val="1"/>
      </rPr>
      <t>31</t>
    </r>
    <r>
      <rPr>
        <sz val="11"/>
        <rFont val="標楷體"/>
        <family val="4"/>
        <charset val="136"/>
      </rPr>
      <t>日</t>
    </r>
    <phoneticPr fontId="2" type="noConversion"/>
  </si>
  <si>
    <t>補助款</t>
    <phoneticPr fontId="2" type="noConversion"/>
  </si>
  <si>
    <t>自籌款</t>
    <phoneticPr fontId="2" type="noConversion"/>
  </si>
  <si>
    <t>總經費</t>
    <phoneticPr fontId="2" type="noConversion"/>
  </si>
  <si>
    <t>小計</t>
    <phoneticPr fontId="2" type="noConversion"/>
  </si>
  <si>
    <r>
      <t>1.</t>
    </r>
    <r>
      <rPr>
        <sz val="12"/>
        <rFont val="標楷體"/>
        <family val="4"/>
        <charset val="136"/>
      </rPr>
      <t>人事費</t>
    </r>
    <phoneticPr fontId="2" type="noConversion"/>
  </si>
  <si>
    <r>
      <t>2.</t>
    </r>
    <r>
      <rPr>
        <sz val="12"/>
        <rFont val="標楷體"/>
        <family val="4"/>
        <charset val="136"/>
      </rPr>
      <t>消耗性器材及原材料費</t>
    </r>
    <phoneticPr fontId="2" type="noConversion"/>
  </si>
  <si>
    <r>
      <t>3.</t>
    </r>
    <r>
      <rPr>
        <sz val="12"/>
        <rFont val="標楷體"/>
        <family val="4"/>
        <charset val="136"/>
      </rPr>
      <t>研發設備使用費</t>
    </r>
    <phoneticPr fontId="2" type="noConversion"/>
  </si>
  <si>
    <r>
      <t>4.</t>
    </r>
    <r>
      <rPr>
        <sz val="12"/>
        <rFont val="標楷體"/>
        <family val="4"/>
        <charset val="136"/>
      </rPr>
      <t>研發設備維護費</t>
    </r>
    <phoneticPr fontId="2" type="noConversion"/>
  </si>
  <si>
    <r>
      <t>5.</t>
    </r>
    <r>
      <rPr>
        <sz val="12"/>
        <rFont val="標楷體"/>
        <family val="4"/>
        <charset val="136"/>
      </rPr>
      <t>技術引進及委託研究費</t>
    </r>
    <phoneticPr fontId="2" type="noConversion"/>
  </si>
  <si>
    <t>6.國內差旅費</t>
    <phoneticPr fontId="2" type="noConversion"/>
  </si>
  <si>
    <r>
      <t>合</t>
    </r>
    <r>
      <rPr>
        <sz val="12"/>
        <rFont val="Times New Roman"/>
        <family val="1"/>
      </rPr>
      <t xml:space="preserve">                 </t>
    </r>
    <r>
      <rPr>
        <sz val="12"/>
        <rFont val="標楷體"/>
        <family val="4"/>
        <charset val="136"/>
      </rPr>
      <t>計</t>
    </r>
    <phoneticPr fontId="2" type="noConversion"/>
  </si>
  <si>
    <t>註1:以契約生效日起每6個月為1期，最後1期若不足3個月者(含)則併入前1期款。俟各期期中報告審查通過後撥付下1期補助款。</t>
    <phoneticPr fontId="2" type="noConversion"/>
  </si>
  <si>
    <t>註2:請填寫綠色填滿之欄位後，電腦會自動編列全程預算數及各期各會計科目的補助款與自籌款金額及尾款。</t>
    <phoneticPr fontId="2" type="noConversion"/>
  </si>
  <si>
    <r>
      <t>SBIR</t>
    </r>
    <r>
      <rPr>
        <sz val="16"/>
        <rFont val="標楷體"/>
        <family val="4"/>
        <charset val="136"/>
      </rPr>
      <t>計畫歲出預算分配表</t>
    </r>
    <r>
      <rPr>
        <sz val="16"/>
        <rFont val="Times New Roman"/>
        <family val="1"/>
      </rPr>
      <t>(</t>
    </r>
    <r>
      <rPr>
        <sz val="16"/>
        <rFont val="標楷體"/>
        <family val="4"/>
        <charset val="136"/>
      </rPr>
      <t>格式</t>
    </r>
    <r>
      <rPr>
        <sz val="16"/>
        <rFont val="Times New Roman"/>
        <family val="1"/>
      </rPr>
      <t>C)</t>
    </r>
    <r>
      <rPr>
        <sz val="16"/>
        <rFont val="標楷體"/>
        <family val="4"/>
        <charset val="136"/>
      </rPr>
      <t xml:space="preserve">
</t>
    </r>
    <r>
      <rPr>
        <sz val="16"/>
        <rFont val="Times New Roman"/>
        <family val="1"/>
      </rPr>
      <t>(</t>
    </r>
    <r>
      <rPr>
        <sz val="16"/>
        <rFont val="標楷體"/>
        <family val="4"/>
        <charset val="136"/>
      </rPr>
      <t>計畫期程為16-21個月之計畫</t>
    </r>
    <r>
      <rPr>
        <sz val="16"/>
        <rFont val="Times New Roman"/>
        <family val="1"/>
      </rPr>
      <t>[4</t>
    </r>
    <r>
      <rPr>
        <sz val="16"/>
        <rFont val="標楷體"/>
        <family val="4"/>
        <charset val="136"/>
      </rPr>
      <t>期</t>
    </r>
    <r>
      <rPr>
        <sz val="16"/>
        <rFont val="Times New Roman"/>
        <family val="1"/>
      </rPr>
      <t>])</t>
    </r>
    <phoneticPr fontId="2" type="noConversion"/>
  </si>
  <si>
    <t>計畫編號:00000000                計畫名稱:○○○○○○○○                                                   公司名稱:○○○○○○○○</t>
    <phoneticPr fontId="2" type="noConversion"/>
  </si>
  <si>
    <r>
      <t>金額單位</t>
    </r>
    <r>
      <rPr>
        <sz val="12"/>
        <rFont val="Times New Roman"/>
        <family val="1"/>
      </rPr>
      <t>:</t>
    </r>
    <r>
      <rPr>
        <sz val="12"/>
        <rFont val="標楷體"/>
        <family val="4"/>
        <charset val="136"/>
      </rPr>
      <t>千元</t>
    </r>
    <phoneticPr fontId="2" type="noConversion"/>
  </si>
  <si>
    <r>
      <t>計畫期程</t>
    </r>
    <r>
      <rPr>
        <sz val="12"/>
        <rFont val="Times New Roman"/>
        <family val="1"/>
      </rPr>
      <t>(</t>
    </r>
    <r>
      <rPr>
        <sz val="12"/>
        <rFont val="標楷體"/>
        <family val="4"/>
        <charset val="136"/>
      </rPr>
      <t>全程月數</t>
    </r>
    <r>
      <rPr>
        <sz val="12"/>
        <rFont val="Times New Roman"/>
        <family val="1"/>
      </rPr>
      <t>)</t>
    </r>
    <r>
      <rPr>
        <sz val="12"/>
        <rFont val="標楷體"/>
        <family val="4"/>
        <charset val="136"/>
      </rPr>
      <t>：</t>
    </r>
    <phoneticPr fontId="2" type="noConversion"/>
  </si>
  <si>
    <t>尾款比例：</t>
    <phoneticPr fontId="2" type="noConversion"/>
  </si>
  <si>
    <t>會計科目</t>
    <phoneticPr fontId="2" type="noConversion"/>
  </si>
  <si>
    <r>
      <t>第</t>
    </r>
    <r>
      <rPr>
        <sz val="12"/>
        <rFont val="Times New Roman"/>
        <family val="1"/>
      </rPr>
      <t>1</t>
    </r>
    <r>
      <rPr>
        <sz val="12"/>
        <rFont val="標楷體"/>
        <family val="4"/>
        <charset val="136"/>
      </rPr>
      <t>期</t>
    </r>
    <phoneticPr fontId="2" type="noConversion"/>
  </si>
  <si>
    <r>
      <t>第</t>
    </r>
    <r>
      <rPr>
        <sz val="12"/>
        <rFont val="Times New Roman"/>
        <family val="1"/>
      </rPr>
      <t>2</t>
    </r>
    <r>
      <rPr>
        <sz val="12"/>
        <rFont val="標楷體"/>
        <family val="4"/>
        <charset val="136"/>
      </rPr>
      <t>期</t>
    </r>
    <phoneticPr fontId="2" type="noConversion"/>
  </si>
  <si>
    <r>
      <t>第</t>
    </r>
    <r>
      <rPr>
        <sz val="12"/>
        <rFont val="Times New Roman"/>
        <family val="1"/>
      </rPr>
      <t>3</t>
    </r>
    <r>
      <rPr>
        <sz val="12"/>
        <rFont val="標楷體"/>
        <family val="4"/>
        <charset val="136"/>
      </rPr>
      <t>期</t>
    </r>
    <phoneticPr fontId="2" type="noConversion"/>
  </si>
  <si>
    <r>
      <t>尾款</t>
    </r>
    <r>
      <rPr>
        <sz val="12"/>
        <rFont val="Times New Roman"/>
        <family val="1"/>
      </rPr>
      <t/>
    </r>
    <phoneticPr fontId="2" type="noConversion"/>
  </si>
  <si>
    <r>
      <t xml:space="preserve">    97</t>
    </r>
    <r>
      <rPr>
        <sz val="11"/>
        <rFont val="標楷體"/>
        <family val="4"/>
        <charset val="136"/>
      </rPr>
      <t>年</t>
    </r>
    <r>
      <rPr>
        <sz val="11"/>
        <rFont val="Times New Roman"/>
        <family val="1"/>
      </rPr>
      <t>2</t>
    </r>
    <r>
      <rPr>
        <sz val="11"/>
        <rFont val="標楷體"/>
        <family val="4"/>
        <charset val="136"/>
      </rPr>
      <t>月</t>
    </r>
    <r>
      <rPr>
        <sz val="11"/>
        <rFont val="Times New Roman"/>
        <family val="1"/>
      </rPr>
      <t>1</t>
    </r>
    <r>
      <rPr>
        <sz val="11"/>
        <rFont val="標楷體"/>
        <family val="4"/>
        <charset val="136"/>
      </rPr>
      <t>日</t>
    </r>
    <r>
      <rPr>
        <sz val="11"/>
        <rFont val="Times New Roman"/>
        <family val="1"/>
      </rPr>
      <t>~  97</t>
    </r>
    <r>
      <rPr>
        <sz val="11"/>
        <rFont val="標楷體"/>
        <family val="4"/>
        <charset val="136"/>
      </rPr>
      <t>年</t>
    </r>
    <r>
      <rPr>
        <sz val="11"/>
        <rFont val="Times New Roman"/>
        <family val="1"/>
      </rPr>
      <t>7</t>
    </r>
    <r>
      <rPr>
        <sz val="11"/>
        <rFont val="標楷體"/>
        <family val="4"/>
        <charset val="136"/>
      </rPr>
      <t>月</t>
    </r>
    <r>
      <rPr>
        <sz val="11"/>
        <rFont val="Times New Roman"/>
        <family val="1"/>
      </rPr>
      <t>31</t>
    </r>
    <r>
      <rPr>
        <sz val="11"/>
        <rFont val="標楷體"/>
        <family val="4"/>
        <charset val="136"/>
      </rPr>
      <t>日</t>
    </r>
    <phoneticPr fontId="2" type="noConversion"/>
  </si>
  <si>
    <r>
      <t xml:space="preserve">    97</t>
    </r>
    <r>
      <rPr>
        <sz val="11"/>
        <rFont val="標楷體"/>
        <family val="4"/>
        <charset val="136"/>
      </rPr>
      <t>年</t>
    </r>
    <r>
      <rPr>
        <sz val="11"/>
        <rFont val="Times New Roman"/>
        <family val="1"/>
      </rPr>
      <t>8</t>
    </r>
    <r>
      <rPr>
        <sz val="11"/>
        <rFont val="標楷體"/>
        <family val="4"/>
        <charset val="136"/>
      </rPr>
      <t>月</t>
    </r>
    <r>
      <rPr>
        <sz val="11"/>
        <rFont val="Times New Roman"/>
        <family val="1"/>
      </rPr>
      <t>1</t>
    </r>
    <r>
      <rPr>
        <sz val="11"/>
        <rFont val="標楷體"/>
        <family val="4"/>
        <charset val="136"/>
      </rPr>
      <t>日</t>
    </r>
    <r>
      <rPr>
        <sz val="11"/>
        <rFont val="Times New Roman"/>
        <family val="1"/>
      </rPr>
      <t>~  98</t>
    </r>
    <r>
      <rPr>
        <sz val="11"/>
        <rFont val="標楷體"/>
        <family val="4"/>
        <charset val="136"/>
      </rPr>
      <t>年</t>
    </r>
    <r>
      <rPr>
        <sz val="11"/>
        <rFont val="Times New Roman"/>
        <family val="1"/>
      </rPr>
      <t>1</t>
    </r>
    <r>
      <rPr>
        <sz val="11"/>
        <rFont val="標楷體"/>
        <family val="4"/>
        <charset val="136"/>
      </rPr>
      <t>月</t>
    </r>
    <r>
      <rPr>
        <sz val="11"/>
        <rFont val="Times New Roman"/>
        <family val="1"/>
      </rPr>
      <t>31</t>
    </r>
    <r>
      <rPr>
        <sz val="11"/>
        <rFont val="標楷體"/>
        <family val="4"/>
        <charset val="136"/>
      </rPr>
      <t>日</t>
    </r>
    <phoneticPr fontId="2" type="noConversion"/>
  </si>
  <si>
    <r>
      <t xml:space="preserve">    98</t>
    </r>
    <r>
      <rPr>
        <sz val="11"/>
        <rFont val="標楷體"/>
        <family val="4"/>
        <charset val="136"/>
      </rPr>
      <t>年</t>
    </r>
    <r>
      <rPr>
        <sz val="11"/>
        <rFont val="Times New Roman"/>
        <family val="1"/>
      </rPr>
      <t>2</t>
    </r>
    <r>
      <rPr>
        <sz val="11"/>
        <rFont val="標楷體"/>
        <family val="4"/>
        <charset val="136"/>
      </rPr>
      <t>月</t>
    </r>
    <r>
      <rPr>
        <sz val="11"/>
        <rFont val="Times New Roman"/>
        <family val="1"/>
      </rPr>
      <t>1</t>
    </r>
    <r>
      <rPr>
        <sz val="11"/>
        <rFont val="標楷體"/>
        <family val="4"/>
        <charset val="136"/>
      </rPr>
      <t>日</t>
    </r>
    <r>
      <rPr>
        <sz val="11"/>
        <rFont val="Times New Roman"/>
        <family val="1"/>
      </rPr>
      <t>~  97</t>
    </r>
    <r>
      <rPr>
        <sz val="11"/>
        <rFont val="標楷體"/>
        <family val="4"/>
        <charset val="136"/>
      </rPr>
      <t>年</t>
    </r>
    <r>
      <rPr>
        <sz val="11"/>
        <rFont val="Times New Roman"/>
        <family val="1"/>
      </rPr>
      <t>7</t>
    </r>
    <r>
      <rPr>
        <sz val="11"/>
        <rFont val="標楷體"/>
        <family val="4"/>
        <charset val="136"/>
      </rPr>
      <t>月</t>
    </r>
    <r>
      <rPr>
        <sz val="11"/>
        <rFont val="Times New Roman"/>
        <family val="1"/>
      </rPr>
      <t>31</t>
    </r>
    <r>
      <rPr>
        <sz val="11"/>
        <rFont val="標楷體"/>
        <family val="4"/>
        <charset val="136"/>
      </rPr>
      <t>日</t>
    </r>
    <phoneticPr fontId="2" type="noConversion"/>
  </si>
  <si>
    <t>總經費</t>
    <phoneticPr fontId="2" type="noConversion"/>
  </si>
  <si>
    <t>小計</t>
    <phoneticPr fontId="2" type="noConversion"/>
  </si>
  <si>
    <r>
      <t>1.</t>
    </r>
    <r>
      <rPr>
        <sz val="12"/>
        <rFont val="標楷體"/>
        <family val="4"/>
        <charset val="136"/>
      </rPr>
      <t>人事費</t>
    </r>
    <phoneticPr fontId="2" type="noConversion"/>
  </si>
  <si>
    <r>
      <t>2.</t>
    </r>
    <r>
      <rPr>
        <sz val="12"/>
        <rFont val="標楷體"/>
        <family val="4"/>
        <charset val="136"/>
      </rPr>
      <t>消耗性器材及原材料費</t>
    </r>
    <phoneticPr fontId="2" type="noConversion"/>
  </si>
  <si>
    <r>
      <t>3.</t>
    </r>
    <r>
      <rPr>
        <sz val="12"/>
        <rFont val="標楷體"/>
        <family val="4"/>
        <charset val="136"/>
      </rPr>
      <t>研發設備使用費</t>
    </r>
    <phoneticPr fontId="2" type="noConversion"/>
  </si>
  <si>
    <r>
      <t>4.</t>
    </r>
    <r>
      <rPr>
        <sz val="12"/>
        <rFont val="標楷體"/>
        <family val="4"/>
        <charset val="136"/>
      </rPr>
      <t>研發設備維護費</t>
    </r>
    <phoneticPr fontId="2" type="noConversion"/>
  </si>
  <si>
    <t>6.國內差旅費</t>
    <phoneticPr fontId="2" type="noConversion"/>
  </si>
  <si>
    <r>
      <t>合</t>
    </r>
    <r>
      <rPr>
        <sz val="12"/>
        <rFont val="Times New Roman"/>
        <family val="1"/>
      </rPr>
      <t xml:space="preserve">                 </t>
    </r>
    <r>
      <rPr>
        <sz val="12"/>
        <rFont val="標楷體"/>
        <family val="4"/>
        <charset val="136"/>
      </rPr>
      <t>計</t>
    </r>
    <phoneticPr fontId="2" type="noConversion"/>
  </si>
  <si>
    <t>註1:以契約生效日起每6個月為1期，最後1期若不足3個月者(含)則併入前1期款。俟各期期中報告審查通過後撥付下一期補助款。</t>
    <phoneticPr fontId="2" type="noConversion"/>
  </si>
  <si>
    <t>註2:請填寫綠色填滿之欄位後，電腦會自動編列全程預算數及各期各會計科目的補助款與自籌款金額及尾款。</t>
    <phoneticPr fontId="2" type="noConversion"/>
  </si>
  <si>
    <r>
      <t>註</t>
    </r>
    <r>
      <rPr>
        <sz val="11"/>
        <color indexed="8"/>
        <rFont val="Times New Roman"/>
        <family val="1"/>
      </rPr>
      <t>3</t>
    </r>
    <r>
      <rPr>
        <sz val="11"/>
        <color indexed="8"/>
        <rFont val="標楷體"/>
        <family val="4"/>
        <charset val="136"/>
      </rPr>
      <t>:上表是以全程為1年(18個月)之計畫為計算範例，計畫共分3期，扣除尾款後，其餘經費分3期平均編列(本案例每期皆為6個月)。電腦試算公式之設定，
    以E9(第1期補助款之人事費)為例:公式為(B9-K9)*[6(該期月數)/(18(全程月數)]。其餘不同執行月數之計畫請以此編列原則類推。</t>
    </r>
    <phoneticPr fontId="2" type="noConversion"/>
  </si>
  <si>
    <r>
      <t>SBIR</t>
    </r>
    <r>
      <rPr>
        <sz val="16"/>
        <rFont val="標楷體"/>
        <family val="4"/>
        <charset val="136"/>
      </rPr>
      <t>計畫歲出預算分配表</t>
    </r>
    <r>
      <rPr>
        <sz val="16"/>
        <rFont val="Times New Roman"/>
        <family val="1"/>
      </rPr>
      <t>(</t>
    </r>
    <r>
      <rPr>
        <sz val="16"/>
        <rFont val="標楷體"/>
        <family val="4"/>
        <charset val="136"/>
      </rPr>
      <t>格式</t>
    </r>
    <r>
      <rPr>
        <sz val="16"/>
        <rFont val="Times New Roman"/>
        <family val="1"/>
      </rPr>
      <t>D)
(</t>
    </r>
    <r>
      <rPr>
        <sz val="16"/>
        <rFont val="標楷體"/>
        <family val="4"/>
        <charset val="136"/>
      </rPr>
      <t>計畫期程為</t>
    </r>
    <r>
      <rPr>
        <sz val="16"/>
        <rFont val="Times New Roman"/>
        <family val="1"/>
      </rPr>
      <t>22-24</t>
    </r>
    <r>
      <rPr>
        <sz val="16"/>
        <rFont val="標楷體"/>
        <family val="4"/>
        <charset val="136"/>
      </rPr>
      <t>個月之計畫</t>
    </r>
    <r>
      <rPr>
        <sz val="16"/>
        <rFont val="Times New Roman"/>
        <family val="1"/>
      </rPr>
      <t>[5</t>
    </r>
    <r>
      <rPr>
        <sz val="16"/>
        <rFont val="標楷體"/>
        <family val="4"/>
        <charset val="136"/>
      </rPr>
      <t>期</t>
    </r>
    <r>
      <rPr>
        <sz val="16"/>
        <rFont val="Times New Roman"/>
        <family val="1"/>
      </rPr>
      <t>])</t>
    </r>
    <phoneticPr fontId="2" type="noConversion"/>
  </si>
  <si>
    <t>計畫編號:00000000                計畫名稱:○○○○○○○○                                                                   公司名稱:○○○○○○○○</t>
    <phoneticPr fontId="2" type="noConversion"/>
  </si>
  <si>
    <r>
      <t>金額單位</t>
    </r>
    <r>
      <rPr>
        <sz val="12"/>
        <rFont val="Times New Roman"/>
        <family val="1"/>
      </rPr>
      <t>:</t>
    </r>
    <r>
      <rPr>
        <sz val="12"/>
        <rFont val="標楷體"/>
        <family val="4"/>
        <charset val="136"/>
      </rPr>
      <t>千元</t>
    </r>
    <phoneticPr fontId="2" type="noConversion"/>
  </si>
  <si>
    <r>
      <t>計畫期程</t>
    </r>
    <r>
      <rPr>
        <sz val="12"/>
        <rFont val="Times New Roman"/>
        <family val="1"/>
      </rPr>
      <t>(</t>
    </r>
    <r>
      <rPr>
        <sz val="12"/>
        <rFont val="標楷體"/>
        <family val="4"/>
        <charset val="136"/>
      </rPr>
      <t>全程月數</t>
    </r>
    <r>
      <rPr>
        <sz val="12"/>
        <rFont val="Times New Roman"/>
        <family val="1"/>
      </rPr>
      <t>)</t>
    </r>
    <r>
      <rPr>
        <sz val="12"/>
        <rFont val="標楷體"/>
        <family val="4"/>
        <charset val="136"/>
      </rPr>
      <t>：</t>
    </r>
    <phoneticPr fontId="2" type="noConversion"/>
  </si>
  <si>
    <t>(由廠商填寫)</t>
    <phoneticPr fontId="2" type="noConversion"/>
  </si>
  <si>
    <t>尾款比例：</t>
    <phoneticPr fontId="2" type="noConversion"/>
  </si>
  <si>
    <r>
      <t>(</t>
    </r>
    <r>
      <rPr>
        <sz val="12"/>
        <rFont val="標楷體"/>
        <family val="4"/>
        <charset val="136"/>
      </rPr>
      <t>依計畫辦公室設定，請勿更動</t>
    </r>
    <r>
      <rPr>
        <sz val="12"/>
        <rFont val="Times New Roman"/>
        <family val="1"/>
      </rPr>
      <t>)</t>
    </r>
    <phoneticPr fontId="2" type="noConversion"/>
  </si>
  <si>
    <t>會計科目</t>
    <phoneticPr fontId="2" type="noConversion"/>
  </si>
  <si>
    <t>全程預算數</t>
    <phoneticPr fontId="2" type="noConversion"/>
  </si>
  <si>
    <r>
      <t>第</t>
    </r>
    <r>
      <rPr>
        <sz val="12"/>
        <rFont val="Times New Roman"/>
        <family val="1"/>
      </rPr>
      <t>1</t>
    </r>
    <r>
      <rPr>
        <sz val="12"/>
        <rFont val="標楷體"/>
        <family val="4"/>
        <charset val="136"/>
      </rPr>
      <t>期</t>
    </r>
    <phoneticPr fontId="2" type="noConversion"/>
  </si>
  <si>
    <r>
      <t>第</t>
    </r>
    <r>
      <rPr>
        <sz val="12"/>
        <rFont val="Times New Roman"/>
        <family val="1"/>
      </rPr>
      <t>2</t>
    </r>
    <r>
      <rPr>
        <sz val="12"/>
        <rFont val="標楷體"/>
        <family val="4"/>
        <charset val="136"/>
      </rPr>
      <t>期</t>
    </r>
    <phoneticPr fontId="2" type="noConversion"/>
  </si>
  <si>
    <r>
      <t>第</t>
    </r>
    <r>
      <rPr>
        <sz val="12"/>
        <rFont val="Times New Roman"/>
        <family val="1"/>
      </rPr>
      <t>3</t>
    </r>
    <r>
      <rPr>
        <sz val="12"/>
        <rFont val="標楷體"/>
        <family val="4"/>
        <charset val="136"/>
      </rPr>
      <t>期</t>
    </r>
    <phoneticPr fontId="2" type="noConversion"/>
  </si>
  <si>
    <r>
      <t>第</t>
    </r>
    <r>
      <rPr>
        <sz val="12"/>
        <rFont val="Times New Roman"/>
        <family val="1"/>
      </rPr>
      <t>4</t>
    </r>
    <r>
      <rPr>
        <sz val="12"/>
        <rFont val="標楷體"/>
        <family val="4"/>
        <charset val="136"/>
      </rPr>
      <t>期</t>
    </r>
    <phoneticPr fontId="2" type="noConversion"/>
  </si>
  <si>
    <r>
      <t>尾款</t>
    </r>
    <r>
      <rPr>
        <sz val="12"/>
        <rFont val="Times New Roman"/>
        <family val="1"/>
      </rPr>
      <t/>
    </r>
    <phoneticPr fontId="2" type="noConversion"/>
  </si>
  <si>
    <r>
      <t xml:space="preserve">    97</t>
    </r>
    <r>
      <rPr>
        <sz val="11"/>
        <rFont val="標楷體"/>
        <family val="4"/>
        <charset val="136"/>
      </rPr>
      <t>年</t>
    </r>
    <r>
      <rPr>
        <sz val="11"/>
        <rFont val="Times New Roman"/>
        <family val="1"/>
      </rPr>
      <t>2</t>
    </r>
    <r>
      <rPr>
        <sz val="11"/>
        <rFont val="標楷體"/>
        <family val="4"/>
        <charset val="136"/>
      </rPr>
      <t>月</t>
    </r>
    <r>
      <rPr>
        <sz val="11"/>
        <rFont val="Times New Roman"/>
        <family val="1"/>
      </rPr>
      <t>1</t>
    </r>
    <r>
      <rPr>
        <sz val="11"/>
        <rFont val="標楷體"/>
        <family val="4"/>
        <charset val="136"/>
      </rPr>
      <t>日</t>
    </r>
    <r>
      <rPr>
        <sz val="11"/>
        <rFont val="Times New Roman"/>
        <family val="1"/>
      </rPr>
      <t>~  97</t>
    </r>
    <r>
      <rPr>
        <sz val="11"/>
        <rFont val="標楷體"/>
        <family val="4"/>
        <charset val="136"/>
      </rPr>
      <t>年</t>
    </r>
    <r>
      <rPr>
        <sz val="11"/>
        <rFont val="Times New Roman"/>
        <family val="1"/>
      </rPr>
      <t>7</t>
    </r>
    <r>
      <rPr>
        <sz val="11"/>
        <rFont val="標楷體"/>
        <family val="4"/>
        <charset val="136"/>
      </rPr>
      <t>月</t>
    </r>
    <r>
      <rPr>
        <sz val="11"/>
        <rFont val="Times New Roman"/>
        <family val="1"/>
      </rPr>
      <t>31</t>
    </r>
    <r>
      <rPr>
        <sz val="11"/>
        <rFont val="標楷體"/>
        <family val="4"/>
        <charset val="136"/>
      </rPr>
      <t>日</t>
    </r>
    <phoneticPr fontId="2" type="noConversion"/>
  </si>
  <si>
    <r>
      <t xml:space="preserve">    97</t>
    </r>
    <r>
      <rPr>
        <sz val="11"/>
        <rFont val="標楷體"/>
        <family val="4"/>
        <charset val="136"/>
      </rPr>
      <t>年</t>
    </r>
    <r>
      <rPr>
        <sz val="11"/>
        <rFont val="Times New Roman"/>
        <family val="1"/>
      </rPr>
      <t>8</t>
    </r>
    <r>
      <rPr>
        <sz val="11"/>
        <rFont val="標楷體"/>
        <family val="4"/>
        <charset val="136"/>
      </rPr>
      <t>月</t>
    </r>
    <r>
      <rPr>
        <sz val="11"/>
        <rFont val="Times New Roman"/>
        <family val="1"/>
      </rPr>
      <t>1</t>
    </r>
    <r>
      <rPr>
        <sz val="11"/>
        <rFont val="標楷體"/>
        <family val="4"/>
        <charset val="136"/>
      </rPr>
      <t>日</t>
    </r>
    <r>
      <rPr>
        <sz val="11"/>
        <rFont val="Times New Roman"/>
        <family val="1"/>
      </rPr>
      <t>~  98</t>
    </r>
    <r>
      <rPr>
        <sz val="11"/>
        <rFont val="標楷體"/>
        <family val="4"/>
        <charset val="136"/>
      </rPr>
      <t>年</t>
    </r>
    <r>
      <rPr>
        <sz val="11"/>
        <rFont val="Times New Roman"/>
        <family val="1"/>
      </rPr>
      <t>1</t>
    </r>
    <r>
      <rPr>
        <sz val="11"/>
        <rFont val="標楷體"/>
        <family val="4"/>
        <charset val="136"/>
      </rPr>
      <t>月</t>
    </r>
    <r>
      <rPr>
        <sz val="11"/>
        <rFont val="Times New Roman"/>
        <family val="1"/>
      </rPr>
      <t>31</t>
    </r>
    <r>
      <rPr>
        <sz val="11"/>
        <rFont val="標楷體"/>
        <family val="4"/>
        <charset val="136"/>
      </rPr>
      <t>日</t>
    </r>
    <phoneticPr fontId="2" type="noConversion"/>
  </si>
  <si>
    <r>
      <t xml:space="preserve">    98</t>
    </r>
    <r>
      <rPr>
        <sz val="11"/>
        <rFont val="標楷體"/>
        <family val="4"/>
        <charset val="136"/>
      </rPr>
      <t>年</t>
    </r>
    <r>
      <rPr>
        <sz val="11"/>
        <rFont val="Times New Roman"/>
        <family val="1"/>
      </rPr>
      <t>2</t>
    </r>
    <r>
      <rPr>
        <sz val="11"/>
        <rFont val="標楷體"/>
        <family val="4"/>
        <charset val="136"/>
      </rPr>
      <t>月</t>
    </r>
    <r>
      <rPr>
        <sz val="11"/>
        <rFont val="Times New Roman"/>
        <family val="1"/>
      </rPr>
      <t>1</t>
    </r>
    <r>
      <rPr>
        <sz val="11"/>
        <rFont val="標楷體"/>
        <family val="4"/>
        <charset val="136"/>
      </rPr>
      <t>日</t>
    </r>
    <r>
      <rPr>
        <sz val="11"/>
        <rFont val="Times New Roman"/>
        <family val="1"/>
      </rPr>
      <t>~  98</t>
    </r>
    <r>
      <rPr>
        <sz val="11"/>
        <rFont val="標楷體"/>
        <family val="4"/>
        <charset val="136"/>
      </rPr>
      <t>年</t>
    </r>
    <r>
      <rPr>
        <sz val="11"/>
        <rFont val="Times New Roman"/>
        <family val="1"/>
      </rPr>
      <t>7</t>
    </r>
    <r>
      <rPr>
        <sz val="11"/>
        <rFont val="標楷體"/>
        <family val="4"/>
        <charset val="136"/>
      </rPr>
      <t>月</t>
    </r>
    <r>
      <rPr>
        <sz val="11"/>
        <rFont val="Times New Roman"/>
        <family val="1"/>
      </rPr>
      <t>31</t>
    </r>
    <r>
      <rPr>
        <sz val="11"/>
        <rFont val="標楷體"/>
        <family val="4"/>
        <charset val="136"/>
      </rPr>
      <t>日</t>
    </r>
    <phoneticPr fontId="2" type="noConversion"/>
  </si>
  <si>
    <r>
      <t xml:space="preserve">    98</t>
    </r>
    <r>
      <rPr>
        <sz val="11"/>
        <rFont val="標楷體"/>
        <family val="4"/>
        <charset val="136"/>
      </rPr>
      <t>年</t>
    </r>
    <r>
      <rPr>
        <sz val="11"/>
        <rFont val="Times New Roman"/>
        <family val="1"/>
      </rPr>
      <t>8</t>
    </r>
    <r>
      <rPr>
        <sz val="11"/>
        <rFont val="標楷體"/>
        <family val="4"/>
        <charset val="136"/>
      </rPr>
      <t>月</t>
    </r>
    <r>
      <rPr>
        <sz val="11"/>
        <rFont val="Times New Roman"/>
        <family val="1"/>
      </rPr>
      <t>1</t>
    </r>
    <r>
      <rPr>
        <sz val="11"/>
        <rFont val="標楷體"/>
        <family val="4"/>
        <charset val="136"/>
      </rPr>
      <t>日</t>
    </r>
    <r>
      <rPr>
        <sz val="11"/>
        <rFont val="Times New Roman"/>
        <family val="1"/>
      </rPr>
      <t>~  99</t>
    </r>
    <r>
      <rPr>
        <sz val="11"/>
        <rFont val="標楷體"/>
        <family val="4"/>
        <charset val="136"/>
      </rPr>
      <t>年</t>
    </r>
    <r>
      <rPr>
        <sz val="11"/>
        <rFont val="Times New Roman"/>
        <family val="1"/>
      </rPr>
      <t>1</t>
    </r>
    <r>
      <rPr>
        <sz val="11"/>
        <rFont val="標楷體"/>
        <family val="4"/>
        <charset val="136"/>
      </rPr>
      <t>月</t>
    </r>
    <r>
      <rPr>
        <sz val="11"/>
        <rFont val="Times New Roman"/>
        <family val="1"/>
      </rPr>
      <t>31</t>
    </r>
    <r>
      <rPr>
        <sz val="11"/>
        <rFont val="標楷體"/>
        <family val="4"/>
        <charset val="136"/>
      </rPr>
      <t>日</t>
    </r>
    <phoneticPr fontId="2" type="noConversion"/>
  </si>
  <si>
    <t>補助款</t>
    <phoneticPr fontId="2" type="noConversion"/>
  </si>
  <si>
    <t>自籌款</t>
    <phoneticPr fontId="2" type="noConversion"/>
  </si>
  <si>
    <t>總經費</t>
    <phoneticPr fontId="2" type="noConversion"/>
  </si>
  <si>
    <t>小計</t>
    <phoneticPr fontId="2" type="noConversion"/>
  </si>
  <si>
    <r>
      <t>1.</t>
    </r>
    <r>
      <rPr>
        <sz val="12"/>
        <rFont val="標楷體"/>
        <family val="4"/>
        <charset val="136"/>
      </rPr>
      <t>人事費</t>
    </r>
    <phoneticPr fontId="2" type="noConversion"/>
  </si>
  <si>
    <r>
      <t>2.</t>
    </r>
    <r>
      <rPr>
        <sz val="12"/>
        <rFont val="標楷體"/>
        <family val="4"/>
        <charset val="136"/>
      </rPr>
      <t>消耗性器材及原材料費</t>
    </r>
    <phoneticPr fontId="2" type="noConversion"/>
  </si>
  <si>
    <r>
      <t>3.</t>
    </r>
    <r>
      <rPr>
        <sz val="12"/>
        <rFont val="標楷體"/>
        <family val="4"/>
        <charset val="136"/>
      </rPr>
      <t>研發設備使用費</t>
    </r>
    <phoneticPr fontId="2" type="noConversion"/>
  </si>
  <si>
    <r>
      <t>4.</t>
    </r>
    <r>
      <rPr>
        <sz val="12"/>
        <rFont val="標楷體"/>
        <family val="4"/>
        <charset val="136"/>
      </rPr>
      <t>研發設備維護費</t>
    </r>
    <phoneticPr fontId="2" type="noConversion"/>
  </si>
  <si>
    <r>
      <t>5.</t>
    </r>
    <r>
      <rPr>
        <sz val="12"/>
        <rFont val="標楷體"/>
        <family val="4"/>
        <charset val="136"/>
      </rPr>
      <t>技術引進及委託研究費</t>
    </r>
    <phoneticPr fontId="2" type="noConversion"/>
  </si>
  <si>
    <t>6.國內差旅費</t>
    <phoneticPr fontId="2" type="noConversion"/>
  </si>
  <si>
    <r>
      <t>合</t>
    </r>
    <r>
      <rPr>
        <sz val="12"/>
        <rFont val="Times New Roman"/>
        <family val="1"/>
      </rPr>
      <t xml:space="preserve">                 </t>
    </r>
    <r>
      <rPr>
        <sz val="12"/>
        <rFont val="標楷體"/>
        <family val="4"/>
        <charset val="136"/>
      </rPr>
      <t>計</t>
    </r>
    <phoneticPr fontId="2" type="noConversion"/>
  </si>
  <si>
    <t>註1:以契約生效日起每6個月為1期，最後1期若不足3個月者(含)則併入前1期款。俟各期期中報告審查通過後撥付下一期補助款。</t>
    <phoneticPr fontId="2" type="noConversion"/>
  </si>
  <si>
    <t>註2:請填寫綠色填滿之欄位後，電腦會自動編列全程預算數及各期各會計科目的補助款與自籌款金額及尾款。</t>
    <phoneticPr fontId="2" type="noConversion"/>
  </si>
  <si>
    <r>
      <t>註</t>
    </r>
    <r>
      <rPr>
        <sz val="11"/>
        <color indexed="8"/>
        <rFont val="Times New Roman"/>
        <family val="1"/>
      </rPr>
      <t>3</t>
    </r>
    <r>
      <rPr>
        <sz val="11"/>
        <color indexed="8"/>
        <rFont val="標楷體"/>
        <family val="4"/>
        <charset val="136"/>
      </rPr>
      <t>:上表是以全程為1年(24個月)之計畫為計算範例，計畫共分4期，扣除尾款後，其餘經費分4期平均編列(本案例每期皆為6個月)。電腦試算公式之設定，以E9(第1期補助款
    之人事費)為例:公式為(B9-K9)*[6(該期月數)/(24(全程月數)]。其餘不同執行月數之計畫請以此編列原則類推。</t>
    </r>
    <phoneticPr fontId="2" type="noConversion"/>
  </si>
  <si>
    <r>
      <t>註</t>
    </r>
    <r>
      <rPr>
        <sz val="11"/>
        <color indexed="8"/>
        <rFont val="Times New Roman"/>
        <family val="1"/>
      </rPr>
      <t>3</t>
    </r>
    <r>
      <rPr>
        <sz val="11"/>
        <color indexed="8"/>
        <rFont val="標楷體"/>
        <family val="4"/>
        <charset val="136"/>
      </rPr>
      <t>:上表是以全程為1年(12個月)之計畫為計算範例，計畫共分2期，扣除尾款後，其餘經費分2期平均編列(本案例每期皆為6個月)。電腦試算公式之設定，以E9(第1期補助款之人事費)為例:公式為(B9-K9)*[6(該期月數)/(12(全程月數)]。其餘不同執行月數之計畫請以此編列原則類推。</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</si>
</sst>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13"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2"/>
      <name val="標楷體"/>
      <family val="4"/>
      <charset val="136"/>
    </font>
    <font>
      <sz val="11"/>
      <name val="標楷體"/>
      <family val="4"/>
      <charset val="136"/>
    </font>
    <font>
      <sz val="16"/>
      <name val="標楷體"/>
      <family val="4"/>
      <charset val="136"/>
    </font>
    <font>
      <sz val="11"/>
      <name val="Times New Roman"/>
      <family val="1"/>
    </font>
    <font>
      <sz val="16"/>
      <name val="Times New Roman"/>
      <family val="1"/>
    </font>
    <font>
      <sz val="11"/>
      <color indexed="8"/>
      <name val="標楷體"/>
      <family val="4"/>
      <charset val="136"/>
    </font>
    <font>
      <sz val="11"/>
      <name val="新細明體"/>
      <family val="1"/>
      <charset val="136"/>
    </font>
    <font>
      <sz val="11"/>
      <color indexed="8"/>
      <name val="Times New Roman"/>
      <family val="1"/>
    </font>
    <font>
      <sz val="12"/>
      <name val="新細明體"/>
      <family val="1"/>
      <charset val="136"/>
    </font>
  </fonts>
  <fills count="3">
    <fill>
      <patternFill patternType="none"/>
    </fill>
    <fill>
      <patternFill patternType="gray125"/>
    </fill>
    <fill>
      <patternFill patternType="solid">
        <fgColor indexed="42"/>
        <bgColor indexed="64"/>
      </patternFill>
    </fill>
  </fills>
  <borders count="28">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3" fillId="0" borderId="0" xfId="0" applyFont="1"/>
    <xf numFmtId="0" fontId="0" fillId="0" borderId="0" xfId="0" applyAlignment="1">
      <alignment vertical="top"/>
    </xf>
    <xf numFmtId="0" fontId="4" fillId="0" borderId="1" xfId="0" applyFont="1" applyBorder="1" applyAlignment="1">
      <alignment horizontal="center" vertical="center" wrapText="1"/>
    </xf>
    <xf numFmtId="0" fontId="5" fillId="0" borderId="0" xfId="0" applyFont="1"/>
    <xf numFmtId="0" fontId="10" fillId="0" borderId="0" xfId="0" applyFont="1"/>
    <xf numFmtId="176" fontId="3" fillId="0" borderId="3" xfId="0" applyNumberFormat="1" applyFont="1" applyBorder="1" applyAlignment="1">
      <alignment horizontal="right" vertical="center"/>
    </xf>
    <xf numFmtId="176" fontId="3" fillId="0" borderId="3"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0" fontId="3" fillId="2" borderId="5" xfId="0" applyFont="1" applyFill="1" applyBorder="1" applyAlignment="1">
      <alignment horizontal="left" vertical="center"/>
    </xf>
    <xf numFmtId="0" fontId="4" fillId="0" borderId="5"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xf numFmtId="0" fontId="4" fillId="0" borderId="6" xfId="0" applyFont="1" applyBorder="1" applyAlignment="1">
      <alignment horizontal="left"/>
    </xf>
    <xf numFmtId="0" fontId="4" fillId="0" borderId="6" xfId="0" applyFont="1" applyBorder="1" applyAlignment="1">
      <alignment horizontal="center" vertical="center"/>
    </xf>
    <xf numFmtId="0" fontId="3" fillId="0" borderId="6" xfId="0" applyFont="1" applyBorder="1" applyAlignment="1">
      <alignment horizontal="left"/>
    </xf>
    <xf numFmtId="0" fontId="5" fillId="0" borderId="6" xfId="0" applyFont="1" applyBorder="1" applyAlignment="1">
      <alignment horizontal="right" vertical="center"/>
    </xf>
    <xf numFmtId="0" fontId="4" fillId="0" borderId="6" xfId="0" applyFont="1" applyBorder="1" applyAlignment="1">
      <alignment horizontal="right" vertical="center"/>
    </xf>
    <xf numFmtId="176" fontId="3" fillId="0" borderId="7" xfId="0" applyNumberFormat="1" applyFont="1" applyBorder="1" applyAlignment="1">
      <alignment horizontal="right" vertical="center"/>
    </xf>
    <xf numFmtId="176" fontId="3" fillId="0" borderId="9" xfId="0" applyNumberFormat="1" applyFont="1" applyBorder="1" applyAlignment="1">
      <alignment horizontal="right" vertical="center"/>
    </xf>
    <xf numFmtId="0" fontId="3"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9" fontId="3" fillId="0" borderId="14" xfId="0" applyNumberFormat="1" applyFont="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3" fillId="0" borderId="14" xfId="0" applyFont="1" applyBorder="1"/>
    <xf numFmtId="0" fontId="3" fillId="0" borderId="8" xfId="0" applyFont="1" applyBorder="1" applyAlignment="1">
      <alignment horizontal="center" vertical="center"/>
    </xf>
    <xf numFmtId="0" fontId="4" fillId="0" borderId="10"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Border="1" applyAlignment="1">
      <alignment horizontal="left"/>
    </xf>
    <xf numFmtId="0" fontId="3" fillId="0" borderId="0" xfId="0" applyFont="1" applyBorder="1" applyAlignment="1">
      <alignment horizontal="left"/>
    </xf>
    <xf numFmtId="0" fontId="5" fillId="0" borderId="0" xfId="0" applyFont="1" applyBorder="1" applyAlignment="1">
      <alignment horizontal="right" vertical="center"/>
    </xf>
    <xf numFmtId="0" fontId="4" fillId="0" borderId="0" xfId="0" applyFont="1" applyBorder="1" applyAlignment="1">
      <alignment horizontal="right" vertical="center"/>
    </xf>
    <xf numFmtId="176" fontId="3" fillId="0" borderId="16"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0" fontId="4" fillId="0" borderId="11" xfId="0" applyFont="1" applyBorder="1" applyAlignment="1">
      <alignment horizontal="left" vertical="center"/>
    </xf>
    <xf numFmtId="177" fontId="12" fillId="0" borderId="0" xfId="1" applyNumberFormat="1" applyFont="1"/>
    <xf numFmtId="0" fontId="6" fillId="0" borderId="0" xfId="0" applyFont="1" applyAlignment="1">
      <alignment horizontal="center" vertical="center"/>
    </xf>
    <xf numFmtId="0" fontId="4" fillId="0" borderId="0" xfId="0" applyFont="1" applyBorder="1" applyAlignment="1">
      <alignment horizontal="center" vertical="center"/>
    </xf>
    <xf numFmtId="0" fontId="3" fillId="0" borderId="8" xfId="0" applyFont="1" applyBorder="1"/>
    <xf numFmtId="0" fontId="3" fillId="0" borderId="0" xfId="0" applyFont="1" applyBorder="1"/>
    <xf numFmtId="0" fontId="3" fillId="0" borderId="15" xfId="0" applyFont="1" applyBorder="1"/>
    <xf numFmtId="0" fontId="0" fillId="0" borderId="0" xfId="0" applyBorder="1"/>
    <xf numFmtId="177" fontId="1" fillId="0" borderId="0" xfId="1" applyNumberFormat="1" applyFont="1"/>
    <xf numFmtId="0" fontId="4" fillId="0" borderId="10" xfId="0" applyFont="1" applyFill="1" applyBorder="1" applyAlignment="1">
      <alignment horizontal="center" vertical="center"/>
    </xf>
    <xf numFmtId="0" fontId="0" fillId="0" borderId="0" xfId="0" applyFill="1"/>
    <xf numFmtId="0" fontId="0" fillId="0" borderId="0" xfId="0" applyFill="1" applyAlignment="1">
      <alignment horizontal="right" vertical="center"/>
    </xf>
    <xf numFmtId="0" fontId="4" fillId="0" borderId="0" xfId="0" applyFont="1"/>
    <xf numFmtId="0" fontId="9" fillId="0" borderId="0" xfId="0" applyFont="1" applyAlignment="1">
      <alignment horizontal="left" vertical="center" wrapText="1"/>
    </xf>
    <xf numFmtId="0" fontId="5" fillId="0" borderId="0" xfId="0" applyFont="1" applyAlignment="1">
      <alignment horizontal="left" vertical="center"/>
    </xf>
    <xf numFmtId="0" fontId="4" fillId="0" borderId="17" xfId="0" applyFont="1" applyBorder="1" applyAlignment="1">
      <alignment horizontal="center" vertical="center"/>
    </xf>
    <xf numFmtId="0" fontId="3" fillId="0" borderId="17"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vertical="top" wrapText="1"/>
    </xf>
    <xf numFmtId="0" fontId="10" fillId="0" borderId="0" xfId="0" applyFont="1" applyAlignment="1">
      <alignment vertical="top"/>
    </xf>
    <xf numFmtId="0" fontId="8" fillId="0" borderId="0" xfId="0" applyFont="1" applyAlignment="1">
      <alignment horizontal="center" vertical="center" wrapText="1"/>
    </xf>
    <xf numFmtId="0" fontId="6" fillId="0" borderId="0" xfId="0" applyFont="1" applyAlignment="1">
      <alignment horizontal="center" vertical="center"/>
    </xf>
    <xf numFmtId="0" fontId="4"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1" xfId="0" applyFont="1" applyBorder="1" applyAlignment="1">
      <alignment horizontal="center" vertical="center"/>
    </xf>
    <xf numFmtId="0" fontId="4"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0" fillId="0" borderId="4" xfId="0"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0" fillId="0" borderId="27" xfId="0" applyBorder="1" applyAlignment="1">
      <alignment horizontal="center" vertical="center"/>
    </xf>
    <xf numFmtId="0" fontId="0" fillId="0" borderId="0" xfId="0" applyAlignment="1">
      <alignment vertical="top"/>
    </xf>
    <xf numFmtId="0" fontId="0" fillId="0" borderId="0" xfId="0" applyAlignment="1"/>
    <xf numFmtId="0" fontId="0" fillId="0" borderId="0" xfId="0" applyBorder="1" applyAlignment="1"/>
    <xf numFmtId="0" fontId="8" fillId="0" borderId="0" xfId="0" applyFont="1" applyAlignment="1">
      <alignment horizontal="center" vertical="center"/>
    </xf>
  </cellXfs>
  <cellStyles count="2">
    <cellStyle name="一般" xfId="0" builtinId="0"/>
    <cellStyle name="百分比"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L26"/>
  <sheetViews>
    <sheetView tabSelected="1" view="pageBreakPreview" zoomScale="70" zoomScaleNormal="75" zoomScaleSheetLayoutView="70" workbookViewId="0">
      <selection activeCell="H15" sqref="H15"/>
    </sheetView>
  </sheetViews>
  <sheetFormatPr defaultRowHeight="17" x14ac:dyDescent="0.4"/>
  <cols>
    <col min="1" max="1" width="24" customWidth="1"/>
    <col min="2" max="10" width="11.6328125" customWidth="1"/>
    <col min="11" max="11" width="12.453125" customWidth="1"/>
  </cols>
  <sheetData>
    <row r="1" spans="1:12" ht="50.15" customHeight="1" x14ac:dyDescent="0.4">
      <c r="A1" s="61" t="s">
        <v>0</v>
      </c>
      <c r="B1" s="62"/>
      <c r="C1" s="62"/>
      <c r="D1" s="62"/>
      <c r="E1" s="62"/>
      <c r="F1" s="62"/>
      <c r="G1" s="62"/>
      <c r="H1" s="62"/>
      <c r="I1" s="62"/>
      <c r="J1" s="62"/>
      <c r="K1" s="62"/>
    </row>
    <row r="2" spans="1:12" ht="21.5" x14ac:dyDescent="0.4">
      <c r="A2" s="2"/>
      <c r="B2" s="2"/>
      <c r="C2" s="2"/>
      <c r="D2" s="2"/>
      <c r="K2" s="2"/>
    </row>
    <row r="3" spans="1:12" x14ac:dyDescent="0.4">
      <c r="A3" s="35" t="s">
        <v>1</v>
      </c>
      <c r="B3" s="26"/>
      <c r="C3" s="35"/>
      <c r="D3" s="36"/>
      <c r="E3" s="35"/>
      <c r="F3" s="35"/>
      <c r="G3" s="37"/>
      <c r="H3" s="26"/>
      <c r="I3" s="26"/>
      <c r="J3" s="26"/>
      <c r="K3" s="38"/>
    </row>
    <row r="4" spans="1:12" ht="17.5" thickBot="1" x14ac:dyDescent="0.45">
      <c r="A4" s="17"/>
      <c r="B4" s="18"/>
      <c r="C4" s="17"/>
      <c r="D4" s="19"/>
      <c r="E4" s="17"/>
      <c r="F4" s="17"/>
      <c r="G4" s="20"/>
      <c r="H4" s="18"/>
      <c r="I4" s="18"/>
      <c r="J4" s="18"/>
      <c r="K4" s="21" t="s">
        <v>2</v>
      </c>
    </row>
    <row r="5" spans="1:12" s="4" customFormat="1" x14ac:dyDescent="0.35">
      <c r="A5" s="25" t="s">
        <v>3</v>
      </c>
      <c r="B5" s="13">
        <v>12</v>
      </c>
      <c r="C5" s="14" t="s">
        <v>4</v>
      </c>
      <c r="D5" s="15"/>
      <c r="E5" s="16"/>
      <c r="F5" s="16"/>
      <c r="G5" s="16"/>
      <c r="H5" s="16"/>
      <c r="I5" s="16"/>
      <c r="J5" s="16"/>
      <c r="K5" s="32"/>
    </row>
    <row r="6" spans="1:12" s="4" customFormat="1" ht="17.5" thickBot="1" x14ac:dyDescent="0.4">
      <c r="A6" s="27" t="s">
        <v>5</v>
      </c>
      <c r="B6" s="28">
        <v>0.15</v>
      </c>
      <c r="C6" s="29" t="s">
        <v>6</v>
      </c>
      <c r="D6" s="30"/>
      <c r="E6" s="31"/>
      <c r="F6" s="31"/>
      <c r="G6" s="31"/>
      <c r="H6" s="31"/>
      <c r="I6" s="31"/>
      <c r="J6" s="31"/>
      <c r="K6" s="34"/>
    </row>
    <row r="7" spans="1:12" x14ac:dyDescent="0.4">
      <c r="A7" s="63" t="s">
        <v>7</v>
      </c>
      <c r="B7" s="70" t="s">
        <v>8</v>
      </c>
      <c r="C7" s="71"/>
      <c r="D7" s="72"/>
      <c r="E7" s="56" t="s">
        <v>9</v>
      </c>
      <c r="F7" s="57"/>
      <c r="G7" s="57"/>
      <c r="H7" s="56" t="s">
        <v>10</v>
      </c>
      <c r="I7" s="57"/>
      <c r="J7" s="57"/>
      <c r="K7" s="67" t="s">
        <v>11</v>
      </c>
    </row>
    <row r="8" spans="1:12" x14ac:dyDescent="0.4">
      <c r="A8" s="64"/>
      <c r="B8" s="73"/>
      <c r="C8" s="74"/>
      <c r="D8" s="75"/>
      <c r="E8" s="66" t="s">
        <v>12</v>
      </c>
      <c r="F8" s="66"/>
      <c r="G8" s="66"/>
      <c r="H8" s="66" t="s">
        <v>13</v>
      </c>
      <c r="I8" s="66"/>
      <c r="J8" s="66"/>
      <c r="K8" s="68"/>
    </row>
    <row r="9" spans="1:12" ht="17.5" thickBot="1" x14ac:dyDescent="0.45">
      <c r="A9" s="65"/>
      <c r="B9" s="3" t="s">
        <v>14</v>
      </c>
      <c r="C9" s="3" t="s">
        <v>15</v>
      </c>
      <c r="D9" s="6" t="s">
        <v>16</v>
      </c>
      <c r="E9" s="1" t="s">
        <v>14</v>
      </c>
      <c r="F9" s="1" t="s">
        <v>15</v>
      </c>
      <c r="G9" s="1" t="s">
        <v>17</v>
      </c>
      <c r="H9" s="1" t="s">
        <v>14</v>
      </c>
      <c r="I9" s="1" t="s">
        <v>15</v>
      </c>
      <c r="J9" s="1" t="s">
        <v>17</v>
      </c>
      <c r="K9" s="69"/>
    </row>
    <row r="10" spans="1:12" ht="33" customHeight="1" thickTop="1" x14ac:dyDescent="0.4">
      <c r="A10" s="24" t="s">
        <v>18</v>
      </c>
      <c r="B10" s="40">
        <v>298</v>
      </c>
      <c r="C10" s="11">
        <f t="shared" ref="C10:C15" si="0">D10-B10</f>
        <v>480</v>
      </c>
      <c r="D10" s="12">
        <v>778</v>
      </c>
      <c r="E10" s="10">
        <f>ROUND(B10*0.45,0)</f>
        <v>134</v>
      </c>
      <c r="F10" s="10">
        <f>ROUND(C10*(6/B5),0)</f>
        <v>240</v>
      </c>
      <c r="G10" s="9">
        <f t="shared" ref="G10:G15" si="1">SUM(E10:F10)</f>
        <v>374</v>
      </c>
      <c r="H10" s="10">
        <f t="shared" ref="H10:H15" si="2">B10-K10-E10</f>
        <v>120</v>
      </c>
      <c r="I10" s="10">
        <f t="shared" ref="I10:I15" si="3">C10-F10</f>
        <v>240</v>
      </c>
      <c r="J10" s="9">
        <f t="shared" ref="J10:J15" si="4">SUM(H10:I10)</f>
        <v>360</v>
      </c>
      <c r="K10" s="22">
        <f>K16-SUM(K11:K15)</f>
        <v>44</v>
      </c>
      <c r="L10" s="42">
        <f t="shared" ref="L10:L16" si="5">B10/D10</f>
        <v>0.38303341902313626</v>
      </c>
    </row>
    <row r="11" spans="1:12" ht="33" customHeight="1" x14ac:dyDescent="0.4">
      <c r="A11" s="24" t="s">
        <v>19</v>
      </c>
      <c r="B11" s="40">
        <v>0</v>
      </c>
      <c r="C11" s="11">
        <f t="shared" si="0"/>
        <v>0</v>
      </c>
      <c r="D11" s="12">
        <v>0</v>
      </c>
      <c r="E11" s="10">
        <f t="shared" ref="E11:E15" si="6">ROUND(B11*0.45,0)</f>
        <v>0</v>
      </c>
      <c r="F11" s="10">
        <f>ROUND(C11*(6/B5),0)</f>
        <v>0</v>
      </c>
      <c r="G11" s="9">
        <f t="shared" si="1"/>
        <v>0</v>
      </c>
      <c r="H11" s="10">
        <f t="shared" si="2"/>
        <v>0</v>
      </c>
      <c r="I11" s="10">
        <f t="shared" si="3"/>
        <v>0</v>
      </c>
      <c r="J11" s="9">
        <f t="shared" si="4"/>
        <v>0</v>
      </c>
      <c r="K11" s="22">
        <f>ROUNDUP(B11*B6,0)</f>
        <v>0</v>
      </c>
      <c r="L11" s="42" t="e">
        <f t="shared" si="5"/>
        <v>#DIV/0!</v>
      </c>
    </row>
    <row r="12" spans="1:12" ht="33" customHeight="1" x14ac:dyDescent="0.4">
      <c r="A12" s="24" t="s">
        <v>20</v>
      </c>
      <c r="B12" s="40">
        <v>0</v>
      </c>
      <c r="C12" s="11">
        <f t="shared" si="0"/>
        <v>0</v>
      </c>
      <c r="D12" s="12">
        <v>0</v>
      </c>
      <c r="E12" s="10">
        <f t="shared" si="6"/>
        <v>0</v>
      </c>
      <c r="F12" s="10">
        <f>ROUND(C12*(6/B5),0)</f>
        <v>0</v>
      </c>
      <c r="G12" s="9">
        <f t="shared" si="1"/>
        <v>0</v>
      </c>
      <c r="H12" s="10">
        <f t="shared" si="2"/>
        <v>0</v>
      </c>
      <c r="I12" s="10">
        <f t="shared" si="3"/>
        <v>0</v>
      </c>
      <c r="J12" s="9">
        <f t="shared" si="4"/>
        <v>0</v>
      </c>
      <c r="K12" s="22">
        <f>ROUNDUP(B12*B6,0)</f>
        <v>0</v>
      </c>
      <c r="L12" s="42" t="e">
        <f t="shared" si="5"/>
        <v>#DIV/0!</v>
      </c>
    </row>
    <row r="13" spans="1:12" ht="33" customHeight="1" x14ac:dyDescent="0.4">
      <c r="A13" s="24" t="s">
        <v>21</v>
      </c>
      <c r="B13" s="40">
        <v>25</v>
      </c>
      <c r="C13" s="11">
        <f t="shared" si="0"/>
        <v>40</v>
      </c>
      <c r="D13" s="12">
        <v>65</v>
      </c>
      <c r="E13" s="10">
        <f t="shared" si="6"/>
        <v>11</v>
      </c>
      <c r="F13" s="10">
        <f>ROUND(C13*(6/B5),0)</f>
        <v>20</v>
      </c>
      <c r="G13" s="9">
        <f t="shared" si="1"/>
        <v>31</v>
      </c>
      <c r="H13" s="10">
        <f t="shared" si="2"/>
        <v>10</v>
      </c>
      <c r="I13" s="10">
        <f t="shared" si="3"/>
        <v>20</v>
      </c>
      <c r="J13" s="9">
        <f t="shared" si="4"/>
        <v>30</v>
      </c>
      <c r="K13" s="22">
        <f>ROUNDUP(B13*B6,0)</f>
        <v>4</v>
      </c>
      <c r="L13" s="42">
        <f t="shared" si="5"/>
        <v>0.38461538461538464</v>
      </c>
    </row>
    <row r="14" spans="1:12" ht="33" customHeight="1" x14ac:dyDescent="0.4">
      <c r="A14" s="24" t="s">
        <v>22</v>
      </c>
      <c r="B14" s="40">
        <v>137</v>
      </c>
      <c r="C14" s="11">
        <f t="shared" si="0"/>
        <v>220</v>
      </c>
      <c r="D14" s="12">
        <v>357</v>
      </c>
      <c r="E14" s="10">
        <f t="shared" si="6"/>
        <v>62</v>
      </c>
      <c r="F14" s="10">
        <f>ROUND(C14*(6/B5),0)</f>
        <v>110</v>
      </c>
      <c r="G14" s="9">
        <f t="shared" si="1"/>
        <v>172</v>
      </c>
      <c r="H14" s="10">
        <f t="shared" si="2"/>
        <v>54</v>
      </c>
      <c r="I14" s="10">
        <f t="shared" si="3"/>
        <v>110</v>
      </c>
      <c r="J14" s="9">
        <f t="shared" si="4"/>
        <v>164</v>
      </c>
      <c r="K14" s="22">
        <f>ROUNDUP(B14*B6,0)</f>
        <v>21</v>
      </c>
      <c r="L14" s="42">
        <f t="shared" si="5"/>
        <v>0.38375350140056025</v>
      </c>
    </row>
    <row r="15" spans="1:12" ht="33" customHeight="1" thickBot="1" x14ac:dyDescent="0.45">
      <c r="A15" s="41" t="s">
        <v>23</v>
      </c>
      <c r="B15" s="40">
        <v>0</v>
      </c>
      <c r="C15" s="11">
        <f t="shared" si="0"/>
        <v>0</v>
      </c>
      <c r="D15" s="40">
        <v>0</v>
      </c>
      <c r="E15" s="10">
        <f t="shared" si="6"/>
        <v>0</v>
      </c>
      <c r="F15" s="10">
        <f>ROUND(C15*(6/B5),0)</f>
        <v>0</v>
      </c>
      <c r="G15" s="9">
        <f t="shared" si="1"/>
        <v>0</v>
      </c>
      <c r="H15" s="10">
        <f t="shared" si="2"/>
        <v>0</v>
      </c>
      <c r="I15" s="10">
        <f t="shared" si="3"/>
        <v>0</v>
      </c>
      <c r="J15" s="9">
        <f t="shared" si="4"/>
        <v>0</v>
      </c>
      <c r="K15" s="22">
        <f>ROUNDUP(B15*B6,0)</f>
        <v>0</v>
      </c>
      <c r="L15" s="42" t="e">
        <f t="shared" si="5"/>
        <v>#DIV/0!</v>
      </c>
    </row>
    <row r="16" spans="1:12" ht="33" customHeight="1" thickTop="1" thickBot="1" x14ac:dyDescent="0.45">
      <c r="A16" s="33" t="s">
        <v>24</v>
      </c>
      <c r="B16" s="39">
        <f t="shared" ref="B16:J16" si="7">SUM(B10:B15)</f>
        <v>460</v>
      </c>
      <c r="C16" s="39">
        <f t="shared" si="7"/>
        <v>740</v>
      </c>
      <c r="D16" s="39">
        <f t="shared" si="7"/>
        <v>1200</v>
      </c>
      <c r="E16" s="39">
        <f t="shared" si="7"/>
        <v>207</v>
      </c>
      <c r="F16" s="39">
        <f t="shared" si="7"/>
        <v>370</v>
      </c>
      <c r="G16" s="39">
        <f t="shared" si="7"/>
        <v>577</v>
      </c>
      <c r="H16" s="39">
        <f t="shared" si="7"/>
        <v>184</v>
      </c>
      <c r="I16" s="39">
        <f t="shared" si="7"/>
        <v>370</v>
      </c>
      <c r="J16" s="39">
        <f t="shared" si="7"/>
        <v>554</v>
      </c>
      <c r="K16" s="23">
        <f>ROUNDUP(B16*B6,0)</f>
        <v>69</v>
      </c>
      <c r="L16" s="42">
        <f t="shared" si="5"/>
        <v>0.38333333333333336</v>
      </c>
    </row>
    <row r="17" spans="1:12" ht="16.5" customHeight="1" x14ac:dyDescent="0.4">
      <c r="A17" s="58" t="s">
        <v>25</v>
      </c>
      <c r="B17" s="58"/>
      <c r="C17" s="58"/>
      <c r="D17" s="58"/>
      <c r="E17" s="58"/>
      <c r="F17" s="58"/>
      <c r="G17" s="58"/>
      <c r="H17" s="58"/>
      <c r="I17" s="58"/>
      <c r="J17" s="58"/>
      <c r="K17" s="58"/>
    </row>
    <row r="18" spans="1:12" x14ac:dyDescent="0.4">
      <c r="A18" s="59" t="s">
        <v>26</v>
      </c>
      <c r="B18" s="60"/>
      <c r="C18" s="60"/>
      <c r="D18" s="60"/>
      <c r="E18" s="60"/>
      <c r="F18" s="60"/>
      <c r="G18" s="60"/>
      <c r="H18" s="60"/>
      <c r="I18" s="60"/>
      <c r="J18" s="60"/>
      <c r="K18" s="60"/>
      <c r="L18" s="5"/>
    </row>
    <row r="19" spans="1:12" ht="52.5" customHeight="1" x14ac:dyDescent="0.4">
      <c r="A19" s="54" t="s">
        <v>83</v>
      </c>
      <c r="B19" s="55"/>
      <c r="C19" s="55"/>
      <c r="D19" s="55"/>
      <c r="E19" s="55"/>
      <c r="F19" s="55"/>
      <c r="G19" s="55"/>
      <c r="H19" s="55"/>
      <c r="I19" s="55"/>
      <c r="J19" s="55"/>
      <c r="K19" s="55"/>
    </row>
    <row r="20" spans="1:12" x14ac:dyDescent="0.4">
      <c r="A20" s="7"/>
      <c r="B20" s="8"/>
      <c r="C20" s="8"/>
      <c r="D20" s="8"/>
      <c r="E20" s="8"/>
      <c r="F20" s="8"/>
      <c r="G20" s="8"/>
      <c r="H20" s="8"/>
      <c r="I20" s="8"/>
      <c r="J20" s="8"/>
      <c r="K20" s="8"/>
    </row>
    <row r="26" spans="1:12" x14ac:dyDescent="0.4">
      <c r="C26" s="4"/>
    </row>
  </sheetData>
  <mergeCells count="11">
    <mergeCell ref="A1:K1"/>
    <mergeCell ref="A7:A9"/>
    <mergeCell ref="E8:G8"/>
    <mergeCell ref="H8:J8"/>
    <mergeCell ref="K7:K9"/>
    <mergeCell ref="B7:D8"/>
    <mergeCell ref="A19:K19"/>
    <mergeCell ref="H7:J7"/>
    <mergeCell ref="A17:K17"/>
    <mergeCell ref="E7:G7"/>
    <mergeCell ref="A18:K18"/>
  </mergeCells>
  <phoneticPr fontId="2" type="noConversion"/>
  <printOptions horizontalCentered="1"/>
  <pageMargins left="0.39370078740157483" right="0.39370078740157483" top="0.98425196850393704" bottom="0.98425196850393704" header="0.51181102362204722" footer="0.51181102362204722"/>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70" zoomScaleNormal="70" zoomScaleSheetLayoutView="70" workbookViewId="0">
      <selection activeCell="E15" sqref="E15"/>
    </sheetView>
  </sheetViews>
  <sheetFormatPr defaultRowHeight="17" x14ac:dyDescent="0.4"/>
  <cols>
    <col min="1" max="1" width="23.7265625" customWidth="1"/>
    <col min="2" max="13" width="9.6328125" customWidth="1"/>
    <col min="14" max="14" width="10.6328125" customWidth="1"/>
  </cols>
  <sheetData>
    <row r="1" spans="1:15" ht="50.15" customHeight="1" x14ac:dyDescent="0.4">
      <c r="A1" s="61" t="s">
        <v>27</v>
      </c>
      <c r="B1" s="62"/>
      <c r="C1" s="62"/>
      <c r="D1" s="62"/>
      <c r="E1" s="62"/>
      <c r="F1" s="62"/>
      <c r="G1" s="62"/>
      <c r="H1" s="62"/>
      <c r="I1" s="62"/>
      <c r="J1" s="62"/>
      <c r="K1" s="62"/>
      <c r="L1" s="62"/>
      <c r="M1" s="62"/>
      <c r="N1" s="62"/>
    </row>
    <row r="2" spans="1:15" ht="21.5" x14ac:dyDescent="0.4">
      <c r="A2" s="43"/>
      <c r="B2" s="43"/>
      <c r="C2" s="43"/>
      <c r="D2" s="43"/>
      <c r="N2" s="43"/>
    </row>
    <row r="3" spans="1:15" x14ac:dyDescent="0.4">
      <c r="A3" s="35" t="s">
        <v>28</v>
      </c>
      <c r="B3" s="44"/>
      <c r="C3" s="35"/>
      <c r="D3" s="36"/>
      <c r="E3" s="35"/>
      <c r="F3" s="35"/>
      <c r="G3" s="37"/>
      <c r="H3" s="44"/>
      <c r="I3" s="44"/>
      <c r="J3" s="44"/>
      <c r="K3" s="44"/>
      <c r="L3" s="44"/>
      <c r="M3" s="44"/>
      <c r="N3" s="38"/>
    </row>
    <row r="4" spans="1:15" ht="17.5" thickBot="1" x14ac:dyDescent="0.45">
      <c r="A4" s="17"/>
      <c r="B4" s="18"/>
      <c r="C4" s="17"/>
      <c r="D4" s="19"/>
      <c r="E4" s="17"/>
      <c r="F4" s="17"/>
      <c r="G4" s="20"/>
      <c r="H4" s="18"/>
      <c r="I4" s="18"/>
      <c r="J4" s="18"/>
      <c r="K4" s="18"/>
      <c r="L4" s="18"/>
      <c r="M4" s="18"/>
      <c r="N4" s="21" t="s">
        <v>29</v>
      </c>
    </row>
    <row r="5" spans="1:15" s="4" customFormat="1" x14ac:dyDescent="0.35">
      <c r="A5" s="25" t="s">
        <v>30</v>
      </c>
      <c r="B5" s="13">
        <v>18</v>
      </c>
      <c r="C5" s="14" t="s">
        <v>4</v>
      </c>
      <c r="D5" s="15"/>
      <c r="E5" s="16"/>
      <c r="F5" s="16"/>
      <c r="G5" s="16"/>
      <c r="H5" s="16"/>
      <c r="I5" s="16"/>
      <c r="J5" s="16"/>
      <c r="K5" s="15"/>
      <c r="L5" s="16"/>
      <c r="M5" s="16"/>
      <c r="N5" s="45"/>
      <c r="O5" s="46"/>
    </row>
    <row r="6" spans="1:15" s="4" customFormat="1" ht="17.5" thickBot="1" x14ac:dyDescent="0.4">
      <c r="A6" s="27" t="s">
        <v>31</v>
      </c>
      <c r="B6" s="28">
        <v>0.15</v>
      </c>
      <c r="C6" s="29" t="s">
        <v>6</v>
      </c>
      <c r="D6" s="30"/>
      <c r="E6" s="31"/>
      <c r="F6" s="31"/>
      <c r="G6" s="31"/>
      <c r="H6" s="31"/>
      <c r="I6" s="31"/>
      <c r="J6" s="31"/>
      <c r="K6" s="30"/>
      <c r="L6" s="31"/>
      <c r="M6" s="31"/>
      <c r="N6" s="47"/>
      <c r="O6" s="46"/>
    </row>
    <row r="7" spans="1:15" x14ac:dyDescent="0.4">
      <c r="A7" s="63" t="s">
        <v>32</v>
      </c>
      <c r="B7" s="70" t="s">
        <v>8</v>
      </c>
      <c r="C7" s="71"/>
      <c r="D7" s="72"/>
      <c r="E7" s="56" t="s">
        <v>33</v>
      </c>
      <c r="F7" s="57"/>
      <c r="G7" s="57"/>
      <c r="H7" s="56" t="s">
        <v>34</v>
      </c>
      <c r="I7" s="57"/>
      <c r="J7" s="57"/>
      <c r="K7" s="56" t="s">
        <v>35</v>
      </c>
      <c r="L7" s="57"/>
      <c r="M7" s="57"/>
      <c r="N7" s="67" t="s">
        <v>36</v>
      </c>
      <c r="O7" s="48"/>
    </row>
    <row r="8" spans="1:15" x14ac:dyDescent="0.4">
      <c r="A8" s="64"/>
      <c r="B8" s="73"/>
      <c r="C8" s="74"/>
      <c r="D8" s="75"/>
      <c r="E8" s="66" t="s">
        <v>37</v>
      </c>
      <c r="F8" s="66"/>
      <c r="G8" s="66"/>
      <c r="H8" s="66" t="s">
        <v>38</v>
      </c>
      <c r="I8" s="66"/>
      <c r="J8" s="66"/>
      <c r="K8" s="66" t="s">
        <v>39</v>
      </c>
      <c r="L8" s="66"/>
      <c r="M8" s="66"/>
      <c r="N8" s="68"/>
    </row>
    <row r="9" spans="1:15" ht="17.5" thickBot="1" x14ac:dyDescent="0.45">
      <c r="A9" s="65"/>
      <c r="B9" s="1" t="s">
        <v>14</v>
      </c>
      <c r="C9" s="3" t="s">
        <v>15</v>
      </c>
      <c r="D9" s="6" t="s">
        <v>40</v>
      </c>
      <c r="E9" s="1" t="s">
        <v>14</v>
      </c>
      <c r="F9" s="1" t="s">
        <v>15</v>
      </c>
      <c r="G9" s="1" t="s">
        <v>41</v>
      </c>
      <c r="H9" s="1" t="s">
        <v>14</v>
      </c>
      <c r="I9" s="1" t="s">
        <v>15</v>
      </c>
      <c r="J9" s="1" t="s">
        <v>41</v>
      </c>
      <c r="K9" s="1" t="s">
        <v>14</v>
      </c>
      <c r="L9" s="1" t="s">
        <v>15</v>
      </c>
      <c r="M9" s="1" t="s">
        <v>41</v>
      </c>
      <c r="N9" s="69"/>
    </row>
    <row r="10" spans="1:15" ht="33" customHeight="1" thickTop="1" x14ac:dyDescent="0.4">
      <c r="A10" s="24" t="s">
        <v>42</v>
      </c>
      <c r="B10" s="40">
        <v>2320</v>
      </c>
      <c r="C10" s="11">
        <f t="shared" ref="C10:C15" si="0">D10-B10</f>
        <v>3980</v>
      </c>
      <c r="D10" s="12">
        <v>6300</v>
      </c>
      <c r="E10" s="10">
        <f>ROUND(B10*0.3,0)</f>
        <v>696</v>
      </c>
      <c r="F10" s="10">
        <f>ROUND(C10*(6/B5),0)</f>
        <v>1327</v>
      </c>
      <c r="G10" s="10">
        <f t="shared" ref="G10:G15" si="1">SUM(E10:F10)</f>
        <v>2023</v>
      </c>
      <c r="H10" s="10">
        <f>ROUND(B10*0.3,0)</f>
        <v>696</v>
      </c>
      <c r="I10" s="10">
        <f t="shared" ref="I10:I15" si="2">F10</f>
        <v>1327</v>
      </c>
      <c r="J10" s="10">
        <f t="shared" ref="J10:J15" si="3">SUM(H10:I10)</f>
        <v>2023</v>
      </c>
      <c r="K10" s="10">
        <f t="shared" ref="K10:K15" si="4">B10-N10-E10-H10</f>
        <v>580</v>
      </c>
      <c r="L10" s="10">
        <f t="shared" ref="L10:L15" si="5">C10-F10-I10</f>
        <v>1326</v>
      </c>
      <c r="M10" s="9">
        <f t="shared" ref="M10:M15" si="6">SUM(K10:L10)</f>
        <v>1906</v>
      </c>
      <c r="N10" s="22">
        <f>N16-SUM(N11:N15)</f>
        <v>348</v>
      </c>
      <c r="O10" s="49">
        <f t="shared" ref="O10:O16" si="7">B10/D10</f>
        <v>0.36825396825396828</v>
      </c>
    </row>
    <row r="11" spans="1:15" ht="33" customHeight="1" x14ac:dyDescent="0.4">
      <c r="A11" s="24" t="s">
        <v>43</v>
      </c>
      <c r="B11" s="40">
        <v>1340</v>
      </c>
      <c r="C11" s="11">
        <f t="shared" si="0"/>
        <v>2410</v>
      </c>
      <c r="D11" s="12">
        <v>3750</v>
      </c>
      <c r="E11" s="10">
        <f t="shared" ref="E11:E15" si="8">ROUND(B11*0.3,0)</f>
        <v>402</v>
      </c>
      <c r="F11" s="10">
        <f>ROUND(C11*(6/B5),0)</f>
        <v>803</v>
      </c>
      <c r="G11" s="10">
        <f t="shared" si="1"/>
        <v>1205</v>
      </c>
      <c r="H11" s="10">
        <f t="shared" ref="H11:H15" si="9">ROUND(B11*0.3,0)</f>
        <v>402</v>
      </c>
      <c r="I11" s="10">
        <f t="shared" si="2"/>
        <v>803</v>
      </c>
      <c r="J11" s="10">
        <f t="shared" si="3"/>
        <v>1205</v>
      </c>
      <c r="K11" s="10">
        <f t="shared" si="4"/>
        <v>335</v>
      </c>
      <c r="L11" s="10">
        <f t="shared" si="5"/>
        <v>804</v>
      </c>
      <c r="M11" s="9">
        <f t="shared" si="6"/>
        <v>1139</v>
      </c>
      <c r="N11" s="22">
        <f>ROUNDUP(B11*B6,0)</f>
        <v>201</v>
      </c>
      <c r="O11" s="49">
        <f t="shared" si="7"/>
        <v>0.35733333333333334</v>
      </c>
    </row>
    <row r="12" spans="1:15" ht="33" customHeight="1" x14ac:dyDescent="0.4">
      <c r="A12" s="24" t="s">
        <v>44</v>
      </c>
      <c r="B12" s="40">
        <v>1340</v>
      </c>
      <c r="C12" s="11">
        <f t="shared" si="0"/>
        <v>2410</v>
      </c>
      <c r="D12" s="12">
        <v>3750</v>
      </c>
      <c r="E12" s="10">
        <f t="shared" si="8"/>
        <v>402</v>
      </c>
      <c r="F12" s="10">
        <f>ROUND(C12*(6/B5),0)</f>
        <v>803</v>
      </c>
      <c r="G12" s="10">
        <f t="shared" si="1"/>
        <v>1205</v>
      </c>
      <c r="H12" s="10">
        <f t="shared" si="9"/>
        <v>402</v>
      </c>
      <c r="I12" s="10">
        <f t="shared" si="2"/>
        <v>803</v>
      </c>
      <c r="J12" s="10">
        <f t="shared" si="3"/>
        <v>1205</v>
      </c>
      <c r="K12" s="10">
        <f t="shared" si="4"/>
        <v>335</v>
      </c>
      <c r="L12" s="10">
        <f t="shared" si="5"/>
        <v>804</v>
      </c>
      <c r="M12" s="9">
        <f t="shared" si="6"/>
        <v>1139</v>
      </c>
      <c r="N12" s="22">
        <f>ROUNDUP(B12*B6,0)</f>
        <v>201</v>
      </c>
      <c r="O12" s="49">
        <f t="shared" si="7"/>
        <v>0.35733333333333334</v>
      </c>
    </row>
    <row r="13" spans="1:15" ht="33" customHeight="1" x14ac:dyDescent="0.4">
      <c r="A13" s="24" t="s">
        <v>45</v>
      </c>
      <c r="B13" s="40">
        <v>0</v>
      </c>
      <c r="C13" s="11">
        <f t="shared" si="0"/>
        <v>0</v>
      </c>
      <c r="D13" s="12">
        <v>0</v>
      </c>
      <c r="E13" s="10">
        <f t="shared" si="8"/>
        <v>0</v>
      </c>
      <c r="F13" s="10">
        <f>ROUND(C13*(6/B5),0)</f>
        <v>0</v>
      </c>
      <c r="G13" s="10">
        <f t="shared" si="1"/>
        <v>0</v>
      </c>
      <c r="H13" s="10">
        <f t="shared" si="9"/>
        <v>0</v>
      </c>
      <c r="I13" s="10">
        <f t="shared" si="2"/>
        <v>0</v>
      </c>
      <c r="J13" s="10">
        <f t="shared" si="3"/>
        <v>0</v>
      </c>
      <c r="K13" s="10">
        <f t="shared" si="4"/>
        <v>0</v>
      </c>
      <c r="L13" s="10">
        <f t="shared" si="5"/>
        <v>0</v>
      </c>
      <c r="M13" s="9">
        <f t="shared" si="6"/>
        <v>0</v>
      </c>
      <c r="N13" s="22">
        <f>ROUNDUP(B13*B6,0)</f>
        <v>0</v>
      </c>
      <c r="O13" s="49" t="e">
        <f t="shared" si="7"/>
        <v>#DIV/0!</v>
      </c>
    </row>
    <row r="14" spans="1:15" ht="33" customHeight="1" x14ac:dyDescent="0.4">
      <c r="A14" s="24" t="s">
        <v>22</v>
      </c>
      <c r="B14" s="40">
        <v>0</v>
      </c>
      <c r="C14" s="11">
        <f t="shared" si="0"/>
        <v>200</v>
      </c>
      <c r="D14" s="12">
        <v>200</v>
      </c>
      <c r="E14" s="10">
        <f t="shared" si="8"/>
        <v>0</v>
      </c>
      <c r="F14" s="10">
        <f>ROUND(C14*(6/B5),0)</f>
        <v>67</v>
      </c>
      <c r="G14" s="10">
        <f t="shared" si="1"/>
        <v>67</v>
      </c>
      <c r="H14" s="10">
        <f t="shared" si="9"/>
        <v>0</v>
      </c>
      <c r="I14" s="10">
        <f t="shared" si="2"/>
        <v>67</v>
      </c>
      <c r="J14" s="10">
        <f t="shared" si="3"/>
        <v>67</v>
      </c>
      <c r="K14" s="10">
        <f t="shared" si="4"/>
        <v>0</v>
      </c>
      <c r="L14" s="10">
        <f t="shared" si="5"/>
        <v>66</v>
      </c>
      <c r="M14" s="9">
        <f t="shared" si="6"/>
        <v>66</v>
      </c>
      <c r="N14" s="22">
        <f>ROUNDUP(B14*B6,0)</f>
        <v>0</v>
      </c>
      <c r="O14" s="49">
        <f t="shared" si="7"/>
        <v>0</v>
      </c>
    </row>
    <row r="15" spans="1:15" ht="33" customHeight="1" thickBot="1" x14ac:dyDescent="0.45">
      <c r="A15" s="41" t="s">
        <v>46</v>
      </c>
      <c r="B15" s="40">
        <v>0</v>
      </c>
      <c r="C15" s="11">
        <f t="shared" si="0"/>
        <v>0</v>
      </c>
      <c r="D15" s="40">
        <v>0</v>
      </c>
      <c r="E15" s="10">
        <f t="shared" si="8"/>
        <v>0</v>
      </c>
      <c r="F15" s="10">
        <f>ROUND(C15*(6/B5),0)</f>
        <v>0</v>
      </c>
      <c r="G15" s="10">
        <f t="shared" si="1"/>
        <v>0</v>
      </c>
      <c r="H15" s="10">
        <f t="shared" si="9"/>
        <v>0</v>
      </c>
      <c r="I15" s="10">
        <f t="shared" si="2"/>
        <v>0</v>
      </c>
      <c r="J15" s="10">
        <f t="shared" si="3"/>
        <v>0</v>
      </c>
      <c r="K15" s="10">
        <f t="shared" si="4"/>
        <v>0</v>
      </c>
      <c r="L15" s="10">
        <f t="shared" si="5"/>
        <v>0</v>
      </c>
      <c r="M15" s="9">
        <f t="shared" si="6"/>
        <v>0</v>
      </c>
      <c r="N15" s="22">
        <f>ROUNDUP(B15*B6,0)</f>
        <v>0</v>
      </c>
      <c r="O15" s="49" t="e">
        <f t="shared" si="7"/>
        <v>#DIV/0!</v>
      </c>
    </row>
    <row r="16" spans="1:15" s="51" customFormat="1" ht="33" customHeight="1" thickTop="1" thickBot="1" x14ac:dyDescent="0.45">
      <c r="A16" s="50" t="s">
        <v>47</v>
      </c>
      <c r="B16" s="39">
        <f t="shared" ref="B16:M16" si="10">SUM(B10:B15)</f>
        <v>5000</v>
      </c>
      <c r="C16" s="39">
        <f t="shared" si="10"/>
        <v>9000</v>
      </c>
      <c r="D16" s="39">
        <f t="shared" si="10"/>
        <v>14000</v>
      </c>
      <c r="E16" s="39">
        <f t="shared" si="10"/>
        <v>1500</v>
      </c>
      <c r="F16" s="39">
        <f t="shared" si="10"/>
        <v>3000</v>
      </c>
      <c r="G16" s="39">
        <f t="shared" si="10"/>
        <v>4500</v>
      </c>
      <c r="H16" s="39">
        <f t="shared" si="10"/>
        <v>1500</v>
      </c>
      <c r="I16" s="39">
        <f t="shared" si="10"/>
        <v>3000</v>
      </c>
      <c r="J16" s="39">
        <f t="shared" si="10"/>
        <v>4500</v>
      </c>
      <c r="K16" s="39">
        <f t="shared" si="10"/>
        <v>1250</v>
      </c>
      <c r="L16" s="39">
        <f t="shared" si="10"/>
        <v>3000</v>
      </c>
      <c r="M16" s="39">
        <f t="shared" si="10"/>
        <v>4250</v>
      </c>
      <c r="N16" s="23">
        <f>ROUNDUP(B16*B6,0)</f>
        <v>750</v>
      </c>
      <c r="O16" s="49">
        <f t="shared" si="7"/>
        <v>0.35714285714285715</v>
      </c>
    </row>
    <row r="17" spans="1:14" ht="17.25" customHeight="1" x14ac:dyDescent="0.4">
      <c r="A17" s="58" t="s">
        <v>48</v>
      </c>
      <c r="B17" s="58"/>
      <c r="C17" s="58"/>
      <c r="D17" s="58"/>
      <c r="E17" s="58"/>
      <c r="F17" s="58"/>
      <c r="G17" s="58"/>
      <c r="H17" s="58"/>
      <c r="I17" s="58"/>
      <c r="J17" s="58"/>
      <c r="K17" s="58"/>
    </row>
    <row r="18" spans="1:14" x14ac:dyDescent="0.4">
      <c r="A18" s="59" t="s">
        <v>49</v>
      </c>
      <c r="B18" s="76"/>
      <c r="C18" s="76"/>
      <c r="D18" s="76"/>
      <c r="E18" s="76"/>
      <c r="F18" s="76"/>
      <c r="G18" s="76"/>
      <c r="H18" s="76"/>
      <c r="I18" s="76"/>
      <c r="J18" s="76"/>
      <c r="K18" s="76"/>
      <c r="L18" s="77"/>
      <c r="M18" s="77"/>
      <c r="N18" s="77"/>
    </row>
    <row r="19" spans="1:14" ht="33" customHeight="1" x14ac:dyDescent="0.4">
      <c r="A19" s="54" t="s">
        <v>50</v>
      </c>
      <c r="B19" s="55"/>
      <c r="C19" s="55"/>
      <c r="D19" s="55"/>
      <c r="E19" s="55"/>
      <c r="F19" s="55"/>
      <c r="G19" s="55"/>
      <c r="H19" s="55"/>
      <c r="I19" s="55"/>
      <c r="J19" s="55"/>
      <c r="K19" s="55"/>
      <c r="L19" s="77"/>
      <c r="M19" s="77"/>
      <c r="N19" s="77"/>
    </row>
    <row r="20" spans="1:14" x14ac:dyDescent="0.4">
      <c r="A20" s="7"/>
      <c r="B20" s="8"/>
      <c r="C20" s="8"/>
      <c r="D20" s="8"/>
      <c r="E20" s="8"/>
      <c r="F20" s="8"/>
    </row>
  </sheetData>
  <mergeCells count="13">
    <mergeCell ref="A17:K17"/>
    <mergeCell ref="A18:N18"/>
    <mergeCell ref="A19:N19"/>
    <mergeCell ref="A1:N1"/>
    <mergeCell ref="A7:A9"/>
    <mergeCell ref="B7:D8"/>
    <mergeCell ref="E7:G7"/>
    <mergeCell ref="H7:J7"/>
    <mergeCell ref="K7:M7"/>
    <mergeCell ref="N7:N9"/>
    <mergeCell ref="E8:G8"/>
    <mergeCell ref="H8:J8"/>
    <mergeCell ref="K8:M8"/>
  </mergeCells>
  <phoneticPr fontId="2" type="noConversion"/>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view="pageBreakPreview" zoomScale="70" zoomScaleNormal="70" zoomScaleSheetLayoutView="70" workbookViewId="0">
      <selection activeCell="L11" sqref="L11"/>
    </sheetView>
  </sheetViews>
  <sheetFormatPr defaultRowHeight="17" x14ac:dyDescent="0.4"/>
  <cols>
    <col min="1" max="1" width="23.90625" customWidth="1"/>
    <col min="2" max="16" width="9.08984375" customWidth="1"/>
    <col min="17" max="17" width="9.6328125" customWidth="1"/>
  </cols>
  <sheetData>
    <row r="1" spans="1:18" ht="50.15" customHeight="1" x14ac:dyDescent="0.4">
      <c r="A1" s="61" t="s">
        <v>51</v>
      </c>
      <c r="B1" s="79"/>
      <c r="C1" s="79"/>
      <c r="D1" s="79"/>
      <c r="E1" s="79"/>
      <c r="F1" s="79"/>
      <c r="G1" s="79"/>
      <c r="H1" s="79"/>
      <c r="I1" s="79"/>
      <c r="J1" s="79"/>
      <c r="K1" s="79"/>
      <c r="L1" s="79"/>
      <c r="M1" s="79"/>
      <c r="N1" s="79"/>
      <c r="O1" s="79"/>
      <c r="P1" s="79"/>
      <c r="Q1" s="79"/>
    </row>
    <row r="2" spans="1:18" ht="21.5" x14ac:dyDescent="0.4">
      <c r="A2" s="43"/>
      <c r="B2" s="43"/>
      <c r="C2" s="43"/>
      <c r="D2" s="43"/>
      <c r="Q2" s="43"/>
    </row>
    <row r="3" spans="1:18" x14ac:dyDescent="0.4">
      <c r="A3" s="35" t="s">
        <v>52</v>
      </c>
      <c r="B3" s="44"/>
      <c r="C3" s="35"/>
      <c r="D3" s="36"/>
      <c r="E3" s="35"/>
      <c r="F3" s="35"/>
      <c r="G3" s="37"/>
      <c r="H3" s="44"/>
      <c r="I3" s="44"/>
      <c r="J3" s="44"/>
      <c r="K3" s="44"/>
      <c r="L3" s="44"/>
      <c r="M3" s="44"/>
      <c r="N3" s="44"/>
      <c r="O3" s="44"/>
      <c r="P3" s="44"/>
      <c r="Q3" s="38"/>
    </row>
    <row r="4" spans="1:18" ht="17.5" thickBot="1" x14ac:dyDescent="0.45">
      <c r="A4" s="17"/>
      <c r="B4" s="18"/>
      <c r="C4" s="17"/>
      <c r="D4" s="19"/>
      <c r="E4" s="17"/>
      <c r="F4" s="17"/>
      <c r="G4" s="20"/>
      <c r="H4" s="18"/>
      <c r="I4" s="18"/>
      <c r="J4" s="18"/>
      <c r="K4" s="18"/>
      <c r="L4" s="18"/>
      <c r="M4" s="18"/>
      <c r="N4" s="18"/>
      <c r="O4" s="18"/>
      <c r="P4" s="18"/>
      <c r="Q4" s="21" t="s">
        <v>53</v>
      </c>
    </row>
    <row r="5" spans="1:18" s="4" customFormat="1" x14ac:dyDescent="0.35">
      <c r="A5" s="25" t="s">
        <v>54</v>
      </c>
      <c r="B5" s="13">
        <v>24</v>
      </c>
      <c r="C5" s="14" t="s">
        <v>55</v>
      </c>
      <c r="D5" s="15"/>
      <c r="E5" s="16"/>
      <c r="F5" s="16"/>
      <c r="G5" s="16"/>
      <c r="H5" s="16"/>
      <c r="I5" s="16"/>
      <c r="J5" s="16"/>
      <c r="K5" s="15"/>
      <c r="L5" s="16"/>
      <c r="M5" s="16"/>
      <c r="N5" s="16"/>
      <c r="O5" s="16"/>
      <c r="P5" s="16"/>
      <c r="Q5" s="45"/>
      <c r="R5" s="46"/>
    </row>
    <row r="6" spans="1:18" s="4" customFormat="1" ht="17.5" thickBot="1" x14ac:dyDescent="0.4">
      <c r="A6" s="27" t="s">
        <v>56</v>
      </c>
      <c r="B6" s="28">
        <v>0.15</v>
      </c>
      <c r="C6" s="29" t="s">
        <v>57</v>
      </c>
      <c r="D6" s="30"/>
      <c r="E6" s="31"/>
      <c r="F6" s="31"/>
      <c r="G6" s="31"/>
      <c r="H6" s="31"/>
      <c r="I6" s="31"/>
      <c r="J6" s="31"/>
      <c r="K6" s="30"/>
      <c r="L6" s="31"/>
      <c r="M6" s="31"/>
      <c r="N6" s="31"/>
      <c r="O6" s="31"/>
      <c r="P6" s="31"/>
      <c r="Q6" s="47"/>
      <c r="R6" s="46"/>
    </row>
    <row r="7" spans="1:18" x14ac:dyDescent="0.4">
      <c r="A7" s="63" t="s">
        <v>58</v>
      </c>
      <c r="B7" s="70" t="s">
        <v>59</v>
      </c>
      <c r="C7" s="71"/>
      <c r="D7" s="72"/>
      <c r="E7" s="56" t="s">
        <v>60</v>
      </c>
      <c r="F7" s="57"/>
      <c r="G7" s="57"/>
      <c r="H7" s="56" t="s">
        <v>61</v>
      </c>
      <c r="I7" s="57"/>
      <c r="J7" s="57"/>
      <c r="K7" s="56" t="s">
        <v>62</v>
      </c>
      <c r="L7" s="57"/>
      <c r="M7" s="57"/>
      <c r="N7" s="56" t="s">
        <v>63</v>
      </c>
      <c r="O7" s="57"/>
      <c r="P7" s="57"/>
      <c r="Q7" s="67" t="s">
        <v>64</v>
      </c>
      <c r="R7" s="48"/>
    </row>
    <row r="8" spans="1:18" x14ac:dyDescent="0.4">
      <c r="A8" s="64"/>
      <c r="B8" s="73"/>
      <c r="C8" s="74"/>
      <c r="D8" s="75"/>
      <c r="E8" s="66" t="s">
        <v>65</v>
      </c>
      <c r="F8" s="66"/>
      <c r="G8" s="66"/>
      <c r="H8" s="66" t="s">
        <v>66</v>
      </c>
      <c r="I8" s="66"/>
      <c r="J8" s="66"/>
      <c r="K8" s="66" t="s">
        <v>67</v>
      </c>
      <c r="L8" s="66"/>
      <c r="M8" s="66"/>
      <c r="N8" s="66" t="s">
        <v>68</v>
      </c>
      <c r="O8" s="66"/>
      <c r="P8" s="66"/>
      <c r="Q8" s="68"/>
    </row>
    <row r="9" spans="1:18" ht="17.5" thickBot="1" x14ac:dyDescent="0.45">
      <c r="A9" s="65"/>
      <c r="B9" s="1" t="s">
        <v>69</v>
      </c>
      <c r="C9" s="3" t="s">
        <v>70</v>
      </c>
      <c r="D9" s="6" t="s">
        <v>71</v>
      </c>
      <c r="E9" s="1" t="s">
        <v>69</v>
      </c>
      <c r="F9" s="1" t="s">
        <v>70</v>
      </c>
      <c r="G9" s="1" t="s">
        <v>72</v>
      </c>
      <c r="H9" s="1" t="s">
        <v>69</v>
      </c>
      <c r="I9" s="1" t="s">
        <v>70</v>
      </c>
      <c r="J9" s="1" t="s">
        <v>72</v>
      </c>
      <c r="K9" s="1" t="s">
        <v>69</v>
      </c>
      <c r="L9" s="1" t="s">
        <v>70</v>
      </c>
      <c r="M9" s="1" t="s">
        <v>72</v>
      </c>
      <c r="N9" s="1" t="s">
        <v>69</v>
      </c>
      <c r="O9" s="1" t="s">
        <v>70</v>
      </c>
      <c r="P9" s="1" t="s">
        <v>72</v>
      </c>
      <c r="Q9" s="69"/>
    </row>
    <row r="10" spans="1:18" ht="33" customHeight="1" thickTop="1" x14ac:dyDescent="0.4">
      <c r="A10" s="24" t="s">
        <v>73</v>
      </c>
      <c r="B10" s="40">
        <v>3730</v>
      </c>
      <c r="C10" s="11">
        <f t="shared" ref="C10:C15" si="0">D10-B10</f>
        <v>6270</v>
      </c>
      <c r="D10" s="12">
        <v>10000</v>
      </c>
      <c r="E10" s="10">
        <f>ROUND(B10*0.25,0)</f>
        <v>933</v>
      </c>
      <c r="F10" s="10">
        <f>ROUND(C10*(6/B5),0)</f>
        <v>1568</v>
      </c>
      <c r="G10" s="9">
        <f t="shared" ref="G10:G15" si="1">SUM(E10:F10)</f>
        <v>2501</v>
      </c>
      <c r="H10" s="10">
        <f>ROUND(B10*0.2,0)</f>
        <v>746</v>
      </c>
      <c r="I10" s="10">
        <f t="shared" ref="I10:I15" si="2">F10</f>
        <v>1568</v>
      </c>
      <c r="J10" s="10">
        <f t="shared" ref="J10:J15" si="3">SUM(H10:I10)</f>
        <v>2314</v>
      </c>
      <c r="K10" s="10">
        <f>ROUND(B10*0.2,0)</f>
        <v>746</v>
      </c>
      <c r="L10" s="10">
        <f t="shared" ref="L10:L15" si="4">F10</f>
        <v>1568</v>
      </c>
      <c r="M10" s="10">
        <f t="shared" ref="M10:M15" si="5">SUM(K10:L10)</f>
        <v>2314</v>
      </c>
      <c r="N10" s="10">
        <f t="shared" ref="N10:N15" si="6">B10-Q10-E10-H10-K10</f>
        <v>747</v>
      </c>
      <c r="O10" s="10">
        <f t="shared" ref="O10:O15" si="7">C10-F10-I10-L10</f>
        <v>1566</v>
      </c>
      <c r="P10" s="9">
        <f t="shared" ref="P10:P15" si="8">SUM(N10:O10)</f>
        <v>2313</v>
      </c>
      <c r="Q10" s="22">
        <f>Q16-SUM(Q11:Q15)</f>
        <v>558</v>
      </c>
      <c r="R10" s="49">
        <f t="shared" ref="R10:R16" si="9">B10/D10</f>
        <v>0.373</v>
      </c>
    </row>
    <row r="11" spans="1:18" ht="33" customHeight="1" x14ac:dyDescent="0.4">
      <c r="A11" s="24" t="s">
        <v>74</v>
      </c>
      <c r="B11" s="40">
        <v>50</v>
      </c>
      <c r="C11" s="11">
        <f t="shared" si="0"/>
        <v>80</v>
      </c>
      <c r="D11" s="12">
        <v>130</v>
      </c>
      <c r="E11" s="10">
        <f t="shared" ref="E11:E15" si="10">ROUND(B11*0.25,0)</f>
        <v>13</v>
      </c>
      <c r="F11" s="10">
        <f>ROUND(C11*(6/B5),0)</f>
        <v>20</v>
      </c>
      <c r="G11" s="9">
        <f t="shared" si="1"/>
        <v>33</v>
      </c>
      <c r="H11" s="10">
        <f t="shared" ref="H11:H15" si="11">ROUND(B11*0.2,0)</f>
        <v>10</v>
      </c>
      <c r="I11" s="10">
        <f t="shared" si="2"/>
        <v>20</v>
      </c>
      <c r="J11" s="10">
        <f t="shared" si="3"/>
        <v>30</v>
      </c>
      <c r="K11" s="10">
        <f t="shared" ref="K11:K15" si="12">ROUND(B11*0.2,0)</f>
        <v>10</v>
      </c>
      <c r="L11" s="10">
        <f t="shared" si="4"/>
        <v>20</v>
      </c>
      <c r="M11" s="10">
        <f t="shared" si="5"/>
        <v>30</v>
      </c>
      <c r="N11" s="10">
        <f t="shared" si="6"/>
        <v>9</v>
      </c>
      <c r="O11" s="10">
        <f t="shared" si="7"/>
        <v>20</v>
      </c>
      <c r="P11" s="9">
        <f t="shared" si="8"/>
        <v>29</v>
      </c>
      <c r="Q11" s="22">
        <f>ROUNDUP(B11*B6,0)</f>
        <v>8</v>
      </c>
      <c r="R11" s="49">
        <f t="shared" si="9"/>
        <v>0.38461538461538464</v>
      </c>
    </row>
    <row r="12" spans="1:18" ht="33" customHeight="1" x14ac:dyDescent="0.4">
      <c r="A12" s="24" t="s">
        <v>75</v>
      </c>
      <c r="B12" s="40">
        <v>25</v>
      </c>
      <c r="C12" s="11">
        <f t="shared" si="0"/>
        <v>40</v>
      </c>
      <c r="D12" s="12">
        <v>65</v>
      </c>
      <c r="E12" s="10">
        <f t="shared" si="10"/>
        <v>6</v>
      </c>
      <c r="F12" s="10">
        <f>ROUND(C12*(6/B5),0)</f>
        <v>10</v>
      </c>
      <c r="G12" s="9">
        <f t="shared" si="1"/>
        <v>16</v>
      </c>
      <c r="H12" s="10">
        <f t="shared" si="11"/>
        <v>5</v>
      </c>
      <c r="I12" s="10">
        <f t="shared" si="2"/>
        <v>10</v>
      </c>
      <c r="J12" s="10">
        <f t="shared" si="3"/>
        <v>15</v>
      </c>
      <c r="K12" s="10">
        <f t="shared" si="12"/>
        <v>5</v>
      </c>
      <c r="L12" s="10">
        <f t="shared" si="4"/>
        <v>10</v>
      </c>
      <c r="M12" s="10">
        <f t="shared" si="5"/>
        <v>15</v>
      </c>
      <c r="N12" s="10">
        <f t="shared" si="6"/>
        <v>5</v>
      </c>
      <c r="O12" s="10">
        <f t="shared" si="7"/>
        <v>10</v>
      </c>
      <c r="P12" s="9">
        <f t="shared" si="8"/>
        <v>15</v>
      </c>
      <c r="Q12" s="22">
        <f>ROUNDUP(B12*B6,0)</f>
        <v>4</v>
      </c>
      <c r="R12" s="49">
        <f t="shared" si="9"/>
        <v>0.38461538461538464</v>
      </c>
    </row>
    <row r="13" spans="1:18" ht="33" customHeight="1" x14ac:dyDescent="0.4">
      <c r="A13" s="24" t="s">
        <v>76</v>
      </c>
      <c r="B13" s="40">
        <v>0</v>
      </c>
      <c r="C13" s="11">
        <f t="shared" si="0"/>
        <v>0</v>
      </c>
      <c r="D13" s="12">
        <v>0</v>
      </c>
      <c r="E13" s="10">
        <f t="shared" si="10"/>
        <v>0</v>
      </c>
      <c r="F13" s="10">
        <f>ROUND(C13*(6/B5),0)</f>
        <v>0</v>
      </c>
      <c r="G13" s="9">
        <f t="shared" si="1"/>
        <v>0</v>
      </c>
      <c r="H13" s="10">
        <f t="shared" si="11"/>
        <v>0</v>
      </c>
      <c r="I13" s="10">
        <f t="shared" si="2"/>
        <v>0</v>
      </c>
      <c r="J13" s="10">
        <f t="shared" si="3"/>
        <v>0</v>
      </c>
      <c r="K13" s="10">
        <f t="shared" si="12"/>
        <v>0</v>
      </c>
      <c r="L13" s="10">
        <f t="shared" si="4"/>
        <v>0</v>
      </c>
      <c r="M13" s="10">
        <f t="shared" si="5"/>
        <v>0</v>
      </c>
      <c r="N13" s="10">
        <f t="shared" si="6"/>
        <v>0</v>
      </c>
      <c r="O13" s="10">
        <f t="shared" si="7"/>
        <v>0</v>
      </c>
      <c r="P13" s="9">
        <f t="shared" si="8"/>
        <v>0</v>
      </c>
      <c r="Q13" s="22">
        <f>ROUNDUP(B13*B6,0)</f>
        <v>0</v>
      </c>
      <c r="R13" s="49" t="e">
        <f t="shared" si="9"/>
        <v>#DIV/0!</v>
      </c>
    </row>
    <row r="14" spans="1:18" ht="33" customHeight="1" x14ac:dyDescent="0.4">
      <c r="A14" s="24" t="s">
        <v>77</v>
      </c>
      <c r="B14" s="40">
        <v>2180</v>
      </c>
      <c r="C14" s="11">
        <f t="shared" si="0"/>
        <v>3590</v>
      </c>
      <c r="D14" s="12">
        <v>5770</v>
      </c>
      <c r="E14" s="10">
        <f t="shared" si="10"/>
        <v>545</v>
      </c>
      <c r="F14" s="10">
        <f>ROUND(C14*(6/B5),0)</f>
        <v>898</v>
      </c>
      <c r="G14" s="9">
        <f t="shared" si="1"/>
        <v>1443</v>
      </c>
      <c r="H14" s="10">
        <f t="shared" si="11"/>
        <v>436</v>
      </c>
      <c r="I14" s="10">
        <f t="shared" si="2"/>
        <v>898</v>
      </c>
      <c r="J14" s="10">
        <f t="shared" si="3"/>
        <v>1334</v>
      </c>
      <c r="K14" s="10">
        <f t="shared" si="12"/>
        <v>436</v>
      </c>
      <c r="L14" s="10">
        <f t="shared" si="4"/>
        <v>898</v>
      </c>
      <c r="M14" s="10">
        <f t="shared" si="5"/>
        <v>1334</v>
      </c>
      <c r="N14" s="10">
        <f t="shared" si="6"/>
        <v>436</v>
      </c>
      <c r="O14" s="10">
        <f t="shared" si="7"/>
        <v>896</v>
      </c>
      <c r="P14" s="9">
        <f t="shared" si="8"/>
        <v>1332</v>
      </c>
      <c r="Q14" s="22">
        <f>ROUNDUP(B14*B6,0)</f>
        <v>327</v>
      </c>
      <c r="R14" s="49">
        <f t="shared" si="9"/>
        <v>0.37781629116117849</v>
      </c>
    </row>
    <row r="15" spans="1:18" ht="33" customHeight="1" thickBot="1" x14ac:dyDescent="0.45">
      <c r="A15" s="41" t="s">
        <v>78</v>
      </c>
      <c r="B15" s="40">
        <v>15</v>
      </c>
      <c r="C15" s="11">
        <f t="shared" si="0"/>
        <v>20</v>
      </c>
      <c r="D15" s="40">
        <v>35</v>
      </c>
      <c r="E15" s="10">
        <f t="shared" si="10"/>
        <v>4</v>
      </c>
      <c r="F15" s="10">
        <f>ROUND(C15*(6/B5),0)</f>
        <v>5</v>
      </c>
      <c r="G15" s="9">
        <f t="shared" si="1"/>
        <v>9</v>
      </c>
      <c r="H15" s="10">
        <f t="shared" si="11"/>
        <v>3</v>
      </c>
      <c r="I15" s="10">
        <f t="shared" si="2"/>
        <v>5</v>
      </c>
      <c r="J15" s="10">
        <f t="shared" si="3"/>
        <v>8</v>
      </c>
      <c r="K15" s="10">
        <f t="shared" si="12"/>
        <v>3</v>
      </c>
      <c r="L15" s="10">
        <f t="shared" si="4"/>
        <v>5</v>
      </c>
      <c r="M15" s="10">
        <f t="shared" si="5"/>
        <v>8</v>
      </c>
      <c r="N15" s="10">
        <f t="shared" si="6"/>
        <v>2</v>
      </c>
      <c r="O15" s="10">
        <f t="shared" si="7"/>
        <v>5</v>
      </c>
      <c r="P15" s="9">
        <f t="shared" si="8"/>
        <v>7</v>
      </c>
      <c r="Q15" s="22">
        <f>ROUNDUP(B15*B6,0)</f>
        <v>3</v>
      </c>
      <c r="R15" s="49">
        <f t="shared" si="9"/>
        <v>0.42857142857142855</v>
      </c>
    </row>
    <row r="16" spans="1:18" s="52" customFormat="1" ht="33" customHeight="1" thickTop="1" thickBot="1" x14ac:dyDescent="0.45">
      <c r="A16" s="50" t="s">
        <v>79</v>
      </c>
      <c r="B16" s="39">
        <f t="shared" ref="B16:P16" si="13">SUM(B10:B15)</f>
        <v>6000</v>
      </c>
      <c r="C16" s="39">
        <f t="shared" si="13"/>
        <v>10000</v>
      </c>
      <c r="D16" s="39">
        <f t="shared" si="13"/>
        <v>16000</v>
      </c>
      <c r="E16" s="39">
        <f t="shared" si="13"/>
        <v>1501</v>
      </c>
      <c r="F16" s="39">
        <f t="shared" si="13"/>
        <v>2501</v>
      </c>
      <c r="G16" s="39">
        <f t="shared" si="13"/>
        <v>4002</v>
      </c>
      <c r="H16" s="39">
        <f t="shared" si="13"/>
        <v>1200</v>
      </c>
      <c r="I16" s="39">
        <f t="shared" si="13"/>
        <v>2501</v>
      </c>
      <c r="J16" s="39">
        <f t="shared" si="13"/>
        <v>3701</v>
      </c>
      <c r="K16" s="39">
        <f t="shared" si="13"/>
        <v>1200</v>
      </c>
      <c r="L16" s="39">
        <f t="shared" si="13"/>
        <v>2501</v>
      </c>
      <c r="M16" s="39">
        <f t="shared" si="13"/>
        <v>3701</v>
      </c>
      <c r="N16" s="39">
        <f t="shared" si="13"/>
        <v>1199</v>
      </c>
      <c r="O16" s="39">
        <f t="shared" si="13"/>
        <v>2497</v>
      </c>
      <c r="P16" s="39">
        <f t="shared" si="13"/>
        <v>3696</v>
      </c>
      <c r="Q16" s="23">
        <f>ROUNDUP(B16*B6,0)</f>
        <v>900</v>
      </c>
      <c r="R16" s="49">
        <f t="shared" si="9"/>
        <v>0.375</v>
      </c>
    </row>
    <row r="17" spans="1:17" ht="17.25" customHeight="1" x14ac:dyDescent="0.4">
      <c r="A17" s="58" t="s">
        <v>80</v>
      </c>
      <c r="B17" s="58"/>
      <c r="C17" s="58"/>
      <c r="D17" s="58"/>
      <c r="E17" s="58"/>
      <c r="F17" s="58"/>
      <c r="G17" s="58"/>
      <c r="H17" s="58"/>
      <c r="I17" s="58"/>
      <c r="J17" s="58"/>
      <c r="K17" s="58"/>
      <c r="L17" s="78"/>
      <c r="M17" s="78"/>
      <c r="N17" s="78"/>
      <c r="O17" s="78"/>
      <c r="P17" s="78"/>
      <c r="Q17" s="78"/>
    </row>
    <row r="18" spans="1:17" x14ac:dyDescent="0.4">
      <c r="A18" s="59" t="s">
        <v>81</v>
      </c>
      <c r="B18" s="76"/>
      <c r="C18" s="76"/>
      <c r="D18" s="76"/>
      <c r="E18" s="76"/>
      <c r="F18" s="76"/>
      <c r="G18" s="76"/>
      <c r="H18" s="76"/>
      <c r="I18" s="76"/>
      <c r="J18" s="76"/>
      <c r="K18" s="76"/>
      <c r="L18" s="77"/>
      <c r="M18" s="77"/>
      <c r="N18" s="77"/>
      <c r="O18" s="77"/>
      <c r="P18" s="77"/>
      <c r="Q18" s="77"/>
    </row>
    <row r="19" spans="1:17" ht="33" customHeight="1" x14ac:dyDescent="0.4">
      <c r="A19" s="54" t="s">
        <v>82</v>
      </c>
      <c r="B19" s="55"/>
      <c r="C19" s="55"/>
      <c r="D19" s="55"/>
      <c r="E19" s="55"/>
      <c r="F19" s="55"/>
      <c r="G19" s="55"/>
      <c r="H19" s="55"/>
      <c r="I19" s="55"/>
      <c r="J19" s="55"/>
      <c r="K19" s="55"/>
      <c r="L19" s="77"/>
      <c r="M19" s="77"/>
      <c r="N19" s="77"/>
      <c r="O19" s="77"/>
      <c r="P19" s="77"/>
      <c r="Q19" s="77"/>
    </row>
    <row r="20" spans="1:17" x14ac:dyDescent="0.4">
      <c r="A20" s="53"/>
    </row>
  </sheetData>
  <mergeCells count="15">
    <mergeCell ref="A17:Q17"/>
    <mergeCell ref="A18:Q18"/>
    <mergeCell ref="A19:Q19"/>
    <mergeCell ref="A1:Q1"/>
    <mergeCell ref="A7:A9"/>
    <mergeCell ref="B7:D8"/>
    <mergeCell ref="E7:G7"/>
    <mergeCell ref="H7:J7"/>
    <mergeCell ref="K7:M7"/>
    <mergeCell ref="N7:P7"/>
    <mergeCell ref="Q7:Q9"/>
    <mergeCell ref="E8:G8"/>
    <mergeCell ref="H8:J8"/>
    <mergeCell ref="K8:M8"/>
    <mergeCell ref="N8:P8"/>
  </mergeCells>
  <phoneticPr fontId="2" type="noConversion"/>
  <pageMargins left="0.7" right="0.7" top="0.75" bottom="0.75" header="0.3" footer="0.3"/>
  <pageSetup paperSize="9" scale="51"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格式B(3期)</vt:lpstr>
      <vt:lpstr>格式C(4期)</vt:lpstr>
      <vt:lpstr>格式D(5期)</vt:lpstr>
      <vt:lpstr>'格式B(3期)'!Print_Area</vt:lpstr>
      <vt:lpstr>'格式C(4期)'!Print_Area</vt:lpstr>
      <vt:lpstr>'格式D(5期)'!Print_Area</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張秀英</dc:creator>
  <cp:lastModifiedBy>陳嘉威</cp:lastModifiedBy>
  <cp:lastPrinted>2007-07-13T08:55:47Z</cp:lastPrinted>
  <dcterms:created xsi:type="dcterms:W3CDTF">1999-06-11T07:52:09Z</dcterms:created>
  <dcterms:modified xsi:type="dcterms:W3CDTF">2023-02-08T05:42:28Z</dcterms:modified>
</cp:coreProperties>
</file>